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4.xml" ContentType="application/vnd.openxmlformats-officedocument.drawing+xml"/>
  <Override PartName="/xl/ctrlProps/ctrlProp47.xml" ContentType="application/vnd.ms-excel.controlproperties+xml"/>
  <Override PartName="/xl/ctrlProps/ctrlProp48.xml" ContentType="application/vnd.ms-excel.controlproperties+xml"/>
  <Override PartName="/xl/drawings/drawing5.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6.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7.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ctrlProps/ctrlProp65.xml" ContentType="application/vnd.ms-excel.controlproperties+xml"/>
  <Override PartName="/xl/ctrlProps/ctrlProp66.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15.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6C319A31-CFB9-43D8-AD13-BED9912AE932}" xr6:coauthVersionLast="36" xr6:coauthVersionMax="36" xr10:uidLastSave="{00000000-0000-0000-0000-000000000000}"/>
  <bookViews>
    <workbookView xWindow="0" yWindow="0" windowWidth="20040" windowHeight="9825" firstSheet="8" activeTab="9" xr2:uid="{00000000-000D-0000-FFFF-FFFF00000000}"/>
  </bookViews>
  <sheets>
    <sheet name="　入力シート" sheetId="45" r:id="rId1"/>
    <sheet name="　入力シート 記入例" sheetId="87" r:id="rId2"/>
    <sheet name="様式第1号-1　提出書類チェックシート" sheetId="77" r:id="rId3"/>
    <sheet name="様式第1号-２　振込先口座情報" sheetId="85" r:id="rId4"/>
    <sheet name="様式第1号-３　誓約書 " sheetId="111" r:id="rId5"/>
    <sheet name="様式第２号_事業計画（実施）カガミ" sheetId="50" r:id="rId6"/>
    <sheet name="様式２号ー２－１(転換）" sheetId="93" r:id="rId7"/>
    <sheet name="様式２号ー２－１(転換）記入例" sheetId="82" r:id="rId8"/>
    <sheet name="参考様式３_ほ場一覧兼補助申請額算定シート" sheetId="114" r:id="rId9"/>
    <sheet name="参考様式３_ほ場一覧兼補助申請額算定シート_記入例" sheetId="110" r:id="rId10"/>
    <sheet name="参考様式5_施肥材一覧" sheetId="112" r:id="rId11"/>
    <sheet name="参考様式2_生産行程管理記録 " sheetId="75" r:id="rId12"/>
    <sheet name="様式2号_別添１_構成員" sheetId="57" r:id="rId13"/>
    <sheet name="様式第５号_交付申請書" sheetId="91" r:id="rId14"/>
    <sheet name="変更時→" sheetId="66" r:id="rId15"/>
    <sheet name="様式第３号_変更申請書" sheetId="67" r:id="rId16"/>
    <sheet name="様式第３号_1_変更届" sheetId="90" r:id="rId17"/>
    <sheet name="廃止→" sheetId="69" r:id="rId18"/>
    <sheet name="様式第４号_廃止届" sheetId="68" r:id="rId19"/>
  </sheets>
  <definedNames>
    <definedName name="_xlnm.Print_Area" localSheetId="0">'　入力シート'!$A:$E</definedName>
    <definedName name="_xlnm.Print_Area" localSheetId="1">'　入力シート 記入例'!$B:$S</definedName>
    <definedName name="_xlnm.Print_Area" localSheetId="11">'参考様式2_生産行程管理記録 '!$A$1:$AZ$26</definedName>
    <definedName name="_xlnm.Print_Area" localSheetId="8">参考様式３_ほ場一覧兼補助申請額算定シート!$B$1:$AP$43</definedName>
    <definedName name="_xlnm.Print_Area" localSheetId="9">参考様式３_ほ場一覧兼補助申請額算定シート_記入例!$A$1:$AP$45</definedName>
    <definedName name="_xlnm.Print_Area" localSheetId="10">参考様式5_施肥材一覧!$A:$H</definedName>
    <definedName name="_xlnm.Print_Area" localSheetId="12">様式2号_別添１_構成員!$A$1:$AR$25</definedName>
    <definedName name="_xlnm.Print_Area" localSheetId="6">'様式２号ー２－１(転換）'!$A:$F</definedName>
    <definedName name="_xlnm.Print_Area" localSheetId="7">'様式２号ー２－１(転換）記入例'!$A:$N</definedName>
    <definedName name="_xlnm.Print_Area" localSheetId="2">'様式第1号-1　提出書類チェックシート'!$A:$I</definedName>
    <definedName name="_xlnm.Print_Area" localSheetId="3">'様式第1号-２　振込先口座情報'!$A:$D</definedName>
    <definedName name="_xlnm.Print_Area" localSheetId="4">'様式第1号-３　誓約書 '!$A$1:$H$30</definedName>
    <definedName name="_xlnm.Print_Area" localSheetId="5">'様式第２号_事業計画（実施）カガミ'!$A:$J</definedName>
    <definedName name="_xlnm.Print_Area" localSheetId="16">様式第３号_1_変更届!$A:$I</definedName>
    <definedName name="_xlnm.Print_Area" localSheetId="15">様式第３号_変更申請書!$A:$J</definedName>
    <definedName name="_xlnm.Print_Area" localSheetId="18">様式第４号_廃止届!$A:$J</definedName>
    <definedName name="_xlnm.Print_Area" localSheetId="13">様式第５号_交付申請書!$A:$I</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0" i="110" l="1"/>
  <c r="M21" i="110"/>
  <c r="M22" i="110"/>
  <c r="M23" i="110"/>
  <c r="M24" i="110"/>
  <c r="M25" i="110"/>
  <c r="M26" i="110"/>
  <c r="M27" i="110"/>
  <c r="M28" i="110"/>
  <c r="M29" i="110"/>
  <c r="M30" i="110"/>
  <c r="M31" i="110"/>
  <c r="M32" i="110"/>
  <c r="M33" i="110"/>
  <c r="M34" i="110"/>
  <c r="M35" i="110"/>
  <c r="M36" i="110"/>
  <c r="M37" i="110"/>
  <c r="M38" i="110"/>
  <c r="M39" i="110"/>
  <c r="M40" i="110"/>
  <c r="M41" i="110"/>
  <c r="M42" i="110"/>
  <c r="M43" i="110"/>
  <c r="G4" i="114"/>
  <c r="C4" i="114"/>
  <c r="AP104" i="114"/>
  <c r="AZ104" i="114" s="1"/>
  <c r="AO104" i="114" s="1"/>
  <c r="AM104" i="114"/>
  <c r="AK104" i="114"/>
  <c r="AJ104" i="114"/>
  <c r="AL104" i="114" s="1"/>
  <c r="AF104" i="114"/>
  <c r="AG104" i="114" s="1"/>
  <c r="AE104" i="114"/>
  <c r="AA104" i="114"/>
  <c r="X104" i="114"/>
  <c r="W104" i="114"/>
  <c r="V104" i="114"/>
  <c r="U104" i="114"/>
  <c r="AD104" i="114" s="1"/>
  <c r="T104" i="114"/>
  <c r="S104" i="114"/>
  <c r="M104" i="114"/>
  <c r="H104" i="114"/>
  <c r="AZ103" i="114"/>
  <c r="AO103" i="114" s="1"/>
  <c r="AP103" i="114"/>
  <c r="AL103" i="114"/>
  <c r="AM103" i="114" s="1"/>
  <c r="AK103" i="114"/>
  <c r="AH103" i="114"/>
  <c r="AG103" i="114"/>
  <c r="AF103" i="114"/>
  <c r="AE103" i="114"/>
  <c r="AD103" i="114"/>
  <c r="AA103" i="114"/>
  <c r="Z103" i="114"/>
  <c r="Y103" i="114"/>
  <c r="AB103" i="114" s="1"/>
  <c r="X103" i="114"/>
  <c r="W103" i="114"/>
  <c r="AI103" i="114" s="1"/>
  <c r="V103" i="114"/>
  <c r="AJ103" i="114" s="1"/>
  <c r="U103" i="114"/>
  <c r="AC103" i="114" s="1"/>
  <c r="T103" i="114"/>
  <c r="S103" i="114"/>
  <c r="M103" i="114"/>
  <c r="H103" i="114"/>
  <c r="AP102" i="114"/>
  <c r="AZ102" i="114" s="1"/>
  <c r="AO102" i="114" s="1"/>
  <c r="AK102" i="114"/>
  <c r="AJ102" i="114"/>
  <c r="AL102" i="114" s="1"/>
  <c r="AM102" i="114" s="1"/>
  <c r="AF102" i="114"/>
  <c r="AE102" i="114"/>
  <c r="AA102" i="114"/>
  <c r="X102" i="114"/>
  <c r="W102" i="114"/>
  <c r="V102" i="114"/>
  <c r="U102" i="114"/>
  <c r="AD102" i="114" s="1"/>
  <c r="T102" i="114"/>
  <c r="S102" i="114"/>
  <c r="M102" i="114"/>
  <c r="H102" i="114"/>
  <c r="AP101" i="114"/>
  <c r="AZ101" i="114" s="1"/>
  <c r="AO101" i="114" s="1"/>
  <c r="AL101" i="114"/>
  <c r="AM101" i="114" s="1"/>
  <c r="AK101" i="114"/>
  <c r="AH101" i="114"/>
  <c r="AG101" i="114"/>
  <c r="AF101" i="114"/>
  <c r="AE101" i="114"/>
  <c r="AC101" i="114"/>
  <c r="AA101" i="114"/>
  <c r="Z101" i="114"/>
  <c r="Y101" i="114"/>
  <c r="AB101" i="114" s="1"/>
  <c r="X101" i="114"/>
  <c r="W101" i="114"/>
  <c r="AI101" i="114" s="1"/>
  <c r="V101" i="114"/>
  <c r="AJ101" i="114" s="1"/>
  <c r="U101" i="114"/>
  <c r="AD101" i="114" s="1"/>
  <c r="T101" i="114"/>
  <c r="S101" i="114"/>
  <c r="M101" i="114"/>
  <c r="H101" i="114"/>
  <c r="AP100" i="114"/>
  <c r="AZ100" i="114" s="1"/>
  <c r="AO100" i="114"/>
  <c r="AK100" i="114"/>
  <c r="AJ100" i="114"/>
  <c r="AL100" i="114" s="1"/>
  <c r="AI100" i="114"/>
  <c r="AF100" i="114"/>
  <c r="AE100" i="114"/>
  <c r="AA100" i="114"/>
  <c r="X100" i="114"/>
  <c r="W100" i="114"/>
  <c r="AH100" i="114" s="1"/>
  <c r="V100" i="114"/>
  <c r="U100" i="114"/>
  <c r="AD100" i="114" s="1"/>
  <c r="T100" i="114"/>
  <c r="S100" i="114"/>
  <c r="M100" i="114"/>
  <c r="H100" i="114"/>
  <c r="AZ99" i="114"/>
  <c r="AO99" i="114" s="1"/>
  <c r="AP99" i="114"/>
  <c r="AK99" i="114"/>
  <c r="AH99" i="114"/>
  <c r="AG99" i="114"/>
  <c r="AF99" i="114"/>
  <c r="AE99" i="114"/>
  <c r="AA99" i="114"/>
  <c r="Z99" i="114"/>
  <c r="Y99" i="114"/>
  <c r="AB99" i="114" s="1"/>
  <c r="X99" i="114"/>
  <c r="W99" i="114"/>
  <c r="AI99" i="114" s="1"/>
  <c r="V99" i="114"/>
  <c r="AJ99" i="114" s="1"/>
  <c r="AL99" i="114" s="1"/>
  <c r="AM99" i="114" s="1"/>
  <c r="U99" i="114"/>
  <c r="AD99" i="114" s="1"/>
  <c r="T99" i="114"/>
  <c r="S99" i="114"/>
  <c r="M99" i="114"/>
  <c r="H99" i="114"/>
  <c r="AP98" i="114"/>
  <c r="AZ98" i="114" s="1"/>
  <c r="AO98" i="114"/>
  <c r="AK98" i="114"/>
  <c r="AJ98" i="114"/>
  <c r="AL98" i="114" s="1"/>
  <c r="AI98" i="114"/>
  <c r="AF98" i="114"/>
  <c r="AE98" i="114"/>
  <c r="AA98" i="114"/>
  <c r="AM98" i="114" s="1"/>
  <c r="X98" i="114"/>
  <c r="W98" i="114"/>
  <c r="AH98" i="114" s="1"/>
  <c r="V98" i="114"/>
  <c r="U98" i="114"/>
  <c r="AD98" i="114" s="1"/>
  <c r="T98" i="114"/>
  <c r="S98" i="114"/>
  <c r="M98" i="114"/>
  <c r="H98" i="114"/>
  <c r="AZ97" i="114"/>
  <c r="AO97" i="114" s="1"/>
  <c r="AP97" i="114"/>
  <c r="AK97" i="114"/>
  <c r="AH97" i="114"/>
  <c r="AG97" i="114"/>
  <c r="AF97" i="114"/>
  <c r="AE97" i="114"/>
  <c r="AD97" i="114"/>
  <c r="AA97" i="114"/>
  <c r="Z97" i="114"/>
  <c r="Y97" i="114"/>
  <c r="AB97" i="114" s="1"/>
  <c r="X97" i="114"/>
  <c r="W97" i="114"/>
  <c r="AI97" i="114" s="1"/>
  <c r="V97" i="114"/>
  <c r="AJ97" i="114" s="1"/>
  <c r="AL97" i="114" s="1"/>
  <c r="AM97" i="114" s="1"/>
  <c r="U97" i="114"/>
  <c r="AC97" i="114" s="1"/>
  <c r="T97" i="114"/>
  <c r="S97" i="114"/>
  <c r="M97" i="114"/>
  <c r="H97" i="114"/>
  <c r="AP96" i="114"/>
  <c r="AZ96" i="114" s="1"/>
  <c r="AO96" i="114" s="1"/>
  <c r="AM96" i="114"/>
  <c r="AK96" i="114"/>
  <c r="AJ96" i="114"/>
  <c r="AL96" i="114" s="1"/>
  <c r="AF96" i="114"/>
  <c r="AG96" i="114" s="1"/>
  <c r="AE96" i="114"/>
  <c r="AA96" i="114"/>
  <c r="X96" i="114"/>
  <c r="W96" i="114"/>
  <c r="V96" i="114"/>
  <c r="U96" i="114"/>
  <c r="AD96" i="114" s="1"/>
  <c r="T96" i="114"/>
  <c r="S96" i="114"/>
  <c r="M96" i="114"/>
  <c r="H96" i="114"/>
  <c r="AP95" i="114"/>
  <c r="AZ95" i="114" s="1"/>
  <c r="AO95" i="114" s="1"/>
  <c r="AL95" i="114"/>
  <c r="AM95" i="114" s="1"/>
  <c r="AK95" i="114"/>
  <c r="AH95" i="114"/>
  <c r="AG95" i="114"/>
  <c r="AF95" i="114"/>
  <c r="AE95" i="114"/>
  <c r="AC95" i="114"/>
  <c r="AA95" i="114"/>
  <c r="Z95" i="114"/>
  <c r="Y95" i="114"/>
  <c r="AB95" i="114" s="1"/>
  <c r="X95" i="114"/>
  <c r="W95" i="114"/>
  <c r="AI95" i="114" s="1"/>
  <c r="V95" i="114"/>
  <c r="AJ95" i="114" s="1"/>
  <c r="U95" i="114"/>
  <c r="AD95" i="114" s="1"/>
  <c r="T95" i="114"/>
  <c r="S95" i="114"/>
  <c r="M95" i="114"/>
  <c r="H95" i="114"/>
  <c r="AP94" i="114"/>
  <c r="AZ94" i="114" s="1"/>
  <c r="AO94" i="114" s="1"/>
  <c r="AK94" i="114"/>
  <c r="AJ94" i="114"/>
  <c r="AL94" i="114" s="1"/>
  <c r="AM94" i="114" s="1"/>
  <c r="AF94" i="114"/>
  <c r="AE94" i="114"/>
  <c r="AA94" i="114"/>
  <c r="X94" i="114"/>
  <c r="W94" i="114"/>
  <c r="V94" i="114"/>
  <c r="U94" i="114"/>
  <c r="AD94" i="114" s="1"/>
  <c r="T94" i="114"/>
  <c r="S94" i="114"/>
  <c r="M94" i="114"/>
  <c r="H94" i="114"/>
  <c r="AP93" i="114"/>
  <c r="AZ93" i="114" s="1"/>
  <c r="AO93" i="114" s="1"/>
  <c r="AL93" i="114"/>
  <c r="AM93" i="114" s="1"/>
  <c r="AK93" i="114"/>
  <c r="AH93" i="114"/>
  <c r="AG93" i="114"/>
  <c r="AF93" i="114"/>
  <c r="AE93" i="114"/>
  <c r="AC93" i="114"/>
  <c r="AA93" i="114"/>
  <c r="Z93" i="114"/>
  <c r="Y93" i="114"/>
  <c r="AB93" i="114" s="1"/>
  <c r="X93" i="114"/>
  <c r="W93" i="114"/>
  <c r="AI93" i="114" s="1"/>
  <c r="V93" i="114"/>
  <c r="AJ93" i="114" s="1"/>
  <c r="U93" i="114"/>
  <c r="AD93" i="114" s="1"/>
  <c r="T93" i="114"/>
  <c r="S93" i="114"/>
  <c r="M93" i="114"/>
  <c r="H93" i="114"/>
  <c r="AP92" i="114"/>
  <c r="AZ92" i="114" s="1"/>
  <c r="AO92" i="114" s="1"/>
  <c r="AK92" i="114"/>
  <c r="AJ92" i="114"/>
  <c r="AL92" i="114" s="1"/>
  <c r="AM92" i="114" s="1"/>
  <c r="AI92" i="114"/>
  <c r="AF92" i="114"/>
  <c r="AE92" i="114"/>
  <c r="AA92" i="114"/>
  <c r="X92" i="114"/>
  <c r="W92" i="114"/>
  <c r="AH92" i="114" s="1"/>
  <c r="V92" i="114"/>
  <c r="U92" i="114"/>
  <c r="AD92" i="114" s="1"/>
  <c r="T92" i="114"/>
  <c r="S92" i="114"/>
  <c r="M92" i="114"/>
  <c r="H92" i="114"/>
  <c r="AZ91" i="114"/>
  <c r="AO91" i="114" s="1"/>
  <c r="AP91" i="114"/>
  <c r="AL91" i="114"/>
  <c r="AM91" i="114" s="1"/>
  <c r="AK91" i="114"/>
  <c r="AH91" i="114"/>
  <c r="AG91" i="114"/>
  <c r="AF91" i="114"/>
  <c r="AE91" i="114"/>
  <c r="AA91" i="114"/>
  <c r="Z91" i="114"/>
  <c r="Y91" i="114"/>
  <c r="AB91" i="114" s="1"/>
  <c r="X91" i="114"/>
  <c r="W91" i="114"/>
  <c r="AI91" i="114" s="1"/>
  <c r="V91" i="114"/>
  <c r="AJ91" i="114" s="1"/>
  <c r="U91" i="114"/>
  <c r="AD91" i="114" s="1"/>
  <c r="T91" i="114"/>
  <c r="S91" i="114"/>
  <c r="M91" i="114"/>
  <c r="H91" i="114"/>
  <c r="AP90" i="114"/>
  <c r="AZ90" i="114" s="1"/>
  <c r="AO90" i="114"/>
  <c r="AM90" i="114"/>
  <c r="AK90" i="114"/>
  <c r="AJ90" i="114"/>
  <c r="AL90" i="114" s="1"/>
  <c r="AI90" i="114"/>
  <c r="AF90" i="114"/>
  <c r="AG90" i="114" s="1"/>
  <c r="AE90" i="114"/>
  <c r="AA90" i="114"/>
  <c r="X90" i="114"/>
  <c r="W90" i="114"/>
  <c r="AH90" i="114" s="1"/>
  <c r="V90" i="114"/>
  <c r="U90" i="114"/>
  <c r="AD90" i="114" s="1"/>
  <c r="T90" i="114"/>
  <c r="S90" i="114"/>
  <c r="M90" i="114"/>
  <c r="H90" i="114"/>
  <c r="AP89" i="114"/>
  <c r="AZ89" i="114" s="1"/>
  <c r="AO89" i="114" s="1"/>
  <c r="AK89" i="114"/>
  <c r="AF89" i="114"/>
  <c r="AG89" i="114" s="1"/>
  <c r="AE89" i="114"/>
  <c r="AA89" i="114"/>
  <c r="X89" i="114"/>
  <c r="W89" i="114"/>
  <c r="AI89" i="114" s="1"/>
  <c r="V89" i="114"/>
  <c r="AJ89" i="114" s="1"/>
  <c r="AL89" i="114" s="1"/>
  <c r="AM89" i="114" s="1"/>
  <c r="U89" i="114"/>
  <c r="T89" i="114"/>
  <c r="S89" i="114"/>
  <c r="Z89" i="114" s="1"/>
  <c r="M89" i="114"/>
  <c r="H89" i="114"/>
  <c r="AP88" i="114"/>
  <c r="AZ88" i="114" s="1"/>
  <c r="AO88" i="114" s="1"/>
  <c r="AK88" i="114"/>
  <c r="AF88" i="114"/>
  <c r="AG88" i="114" s="1"/>
  <c r="AE88" i="114"/>
  <c r="AA88" i="114"/>
  <c r="X88" i="114"/>
  <c r="W88" i="114"/>
  <c r="V88" i="114"/>
  <c r="AJ88" i="114" s="1"/>
  <c r="AL88" i="114" s="1"/>
  <c r="AM88" i="114" s="1"/>
  <c r="U88" i="114"/>
  <c r="AD88" i="114" s="1"/>
  <c r="T88" i="114"/>
  <c r="S88" i="114"/>
  <c r="M88" i="114"/>
  <c r="H88" i="114"/>
  <c r="AP87" i="114"/>
  <c r="AZ87" i="114" s="1"/>
  <c r="AO87" i="114" s="1"/>
  <c r="AK87" i="114"/>
  <c r="AG87" i="114"/>
  <c r="AF87" i="114"/>
  <c r="AE87" i="114"/>
  <c r="AA87" i="114"/>
  <c r="Z87" i="114"/>
  <c r="X87" i="114"/>
  <c r="W87" i="114"/>
  <c r="AI87" i="114" s="1"/>
  <c r="V87" i="114"/>
  <c r="AJ87" i="114" s="1"/>
  <c r="AL87" i="114" s="1"/>
  <c r="AM87" i="114" s="1"/>
  <c r="U87" i="114"/>
  <c r="AC87" i="114" s="1"/>
  <c r="T87" i="114"/>
  <c r="S87" i="114"/>
  <c r="Y87" i="114" s="1"/>
  <c r="AB87" i="114" s="1"/>
  <c r="M87" i="114"/>
  <c r="H87" i="114"/>
  <c r="AP86" i="114"/>
  <c r="AZ86" i="114" s="1"/>
  <c r="AO86" i="114" s="1"/>
  <c r="AK86" i="114"/>
  <c r="AJ86" i="114"/>
  <c r="AL86" i="114" s="1"/>
  <c r="AM86" i="114" s="1"/>
  <c r="AF86" i="114"/>
  <c r="AE86" i="114"/>
  <c r="AA86" i="114"/>
  <c r="X86" i="114"/>
  <c r="W86" i="114"/>
  <c r="V86" i="114"/>
  <c r="U86" i="114"/>
  <c r="AD86" i="114" s="1"/>
  <c r="T86" i="114"/>
  <c r="S86" i="114"/>
  <c r="M86" i="114"/>
  <c r="H86" i="114"/>
  <c r="AP85" i="114"/>
  <c r="AZ85" i="114" s="1"/>
  <c r="AO85" i="114" s="1"/>
  <c r="AK85" i="114"/>
  <c r="AF85" i="114"/>
  <c r="AG85" i="114" s="1"/>
  <c r="AE85" i="114"/>
  <c r="AC85" i="114"/>
  <c r="AA85" i="114"/>
  <c r="Z85" i="114"/>
  <c r="X85" i="114"/>
  <c r="W85" i="114"/>
  <c r="AI85" i="114" s="1"/>
  <c r="V85" i="114"/>
  <c r="AJ85" i="114" s="1"/>
  <c r="AL85" i="114" s="1"/>
  <c r="AM85" i="114" s="1"/>
  <c r="U85" i="114"/>
  <c r="AD85" i="114" s="1"/>
  <c r="T85" i="114"/>
  <c r="S85" i="114"/>
  <c r="Y85" i="114" s="1"/>
  <c r="AB85" i="114" s="1"/>
  <c r="M85" i="114"/>
  <c r="H85" i="114"/>
  <c r="AP84" i="114"/>
  <c r="AZ84" i="114" s="1"/>
  <c r="AO84" i="114" s="1"/>
  <c r="AK84" i="114"/>
  <c r="AF84" i="114"/>
  <c r="AE84" i="114"/>
  <c r="AA84" i="114"/>
  <c r="X84" i="114"/>
  <c r="W84" i="114"/>
  <c r="AH84" i="114" s="1"/>
  <c r="V84" i="114"/>
  <c r="AJ84" i="114" s="1"/>
  <c r="AL84" i="114" s="1"/>
  <c r="U84" i="114"/>
  <c r="T84" i="114"/>
  <c r="S84" i="114"/>
  <c r="M84" i="114"/>
  <c r="H84" i="114"/>
  <c r="AP83" i="114"/>
  <c r="AZ83" i="114" s="1"/>
  <c r="AO83" i="114" s="1"/>
  <c r="AK83" i="114"/>
  <c r="AF83" i="114"/>
  <c r="AG83" i="114" s="1"/>
  <c r="AE83" i="114"/>
  <c r="AC83" i="114"/>
  <c r="AA83" i="114"/>
  <c r="X83" i="114"/>
  <c r="W83" i="114"/>
  <c r="AI83" i="114" s="1"/>
  <c r="V83" i="114"/>
  <c r="AJ83" i="114" s="1"/>
  <c r="AL83" i="114" s="1"/>
  <c r="AM83" i="114" s="1"/>
  <c r="U83" i="114"/>
  <c r="AD83" i="114" s="1"/>
  <c r="T83" i="114"/>
  <c r="S83" i="114"/>
  <c r="Z83" i="114" s="1"/>
  <c r="M83" i="114"/>
  <c r="H83" i="114"/>
  <c r="AZ82" i="114"/>
  <c r="AO82" i="114" s="1"/>
  <c r="AP82" i="114"/>
  <c r="AK82" i="114"/>
  <c r="AF82" i="114"/>
  <c r="AE82" i="114"/>
  <c r="AD82" i="114"/>
  <c r="AA82" i="114"/>
  <c r="X82" i="114"/>
  <c r="W82" i="114"/>
  <c r="AH82" i="114" s="1"/>
  <c r="V82" i="114"/>
  <c r="AJ82" i="114" s="1"/>
  <c r="AL82" i="114" s="1"/>
  <c r="AM82" i="114" s="1"/>
  <c r="U82" i="114"/>
  <c r="AC82" i="114" s="1"/>
  <c r="T82" i="114"/>
  <c r="S82" i="114"/>
  <c r="M82" i="114"/>
  <c r="H82" i="114"/>
  <c r="AP81" i="114"/>
  <c r="AZ81" i="114" s="1"/>
  <c r="AO81" i="114" s="1"/>
  <c r="AK81" i="114"/>
  <c r="AF81" i="114"/>
  <c r="AG81" i="114" s="1"/>
  <c r="AE81" i="114"/>
  <c r="AA81" i="114"/>
  <c r="X81" i="114"/>
  <c r="W81" i="114"/>
  <c r="AI81" i="114" s="1"/>
  <c r="V81" i="114"/>
  <c r="AJ81" i="114" s="1"/>
  <c r="AL81" i="114" s="1"/>
  <c r="AM81" i="114" s="1"/>
  <c r="U81" i="114"/>
  <c r="AD81" i="114" s="1"/>
  <c r="T81" i="114"/>
  <c r="S81" i="114"/>
  <c r="Z81" i="114" s="1"/>
  <c r="M81" i="114"/>
  <c r="H81" i="114"/>
  <c r="AP80" i="114"/>
  <c r="AZ80" i="114" s="1"/>
  <c r="AO80" i="114" s="1"/>
  <c r="AK80" i="114"/>
  <c r="AF80" i="114"/>
  <c r="AE80" i="114"/>
  <c r="AA80" i="114"/>
  <c r="X80" i="114"/>
  <c r="W80" i="114"/>
  <c r="AI80" i="114" s="1"/>
  <c r="V80" i="114"/>
  <c r="AJ80" i="114" s="1"/>
  <c r="AL80" i="114" s="1"/>
  <c r="U80" i="114"/>
  <c r="AC80" i="114" s="1"/>
  <c r="T80" i="114"/>
  <c r="S80" i="114"/>
  <c r="Y80" i="114" s="1"/>
  <c r="AB80" i="114" s="1"/>
  <c r="M80" i="114"/>
  <c r="H80" i="114"/>
  <c r="AP79" i="114"/>
  <c r="AZ79" i="114" s="1"/>
  <c r="AO79" i="114"/>
  <c r="AK79" i="114"/>
  <c r="AJ79" i="114"/>
  <c r="AL79" i="114" s="1"/>
  <c r="AM79" i="114" s="1"/>
  <c r="AF79" i="114"/>
  <c r="AG79" i="114" s="1"/>
  <c r="AE79" i="114"/>
  <c r="AA79" i="114"/>
  <c r="X79" i="114"/>
  <c r="W79" i="114"/>
  <c r="AI79" i="114" s="1"/>
  <c r="V79" i="114"/>
  <c r="U79" i="114"/>
  <c r="T79" i="114"/>
  <c r="S79" i="114"/>
  <c r="Z79" i="114" s="1"/>
  <c r="M79" i="114"/>
  <c r="H79" i="114"/>
  <c r="AP78" i="114"/>
  <c r="AZ78" i="114" s="1"/>
  <c r="AO78" i="114" s="1"/>
  <c r="AK78" i="114"/>
  <c r="AF78" i="114"/>
  <c r="AE78" i="114"/>
  <c r="AA78" i="114"/>
  <c r="Z78" i="114"/>
  <c r="X78" i="114"/>
  <c r="W78" i="114"/>
  <c r="AI78" i="114" s="1"/>
  <c r="V78" i="114"/>
  <c r="AJ78" i="114" s="1"/>
  <c r="AL78" i="114" s="1"/>
  <c r="AM78" i="114" s="1"/>
  <c r="U78" i="114"/>
  <c r="AC78" i="114" s="1"/>
  <c r="T78" i="114"/>
  <c r="S78" i="114"/>
  <c r="Y78" i="114" s="1"/>
  <c r="AB78" i="114" s="1"/>
  <c r="M78" i="114"/>
  <c r="H78" i="114"/>
  <c r="AP77" i="114"/>
  <c r="AZ77" i="114" s="1"/>
  <c r="AO77" i="114" s="1"/>
  <c r="AK77" i="114"/>
  <c r="AF77" i="114"/>
  <c r="AG77" i="114" s="1"/>
  <c r="AE77" i="114"/>
  <c r="AA77" i="114"/>
  <c r="Y77" i="114"/>
  <c r="AB77" i="114" s="1"/>
  <c r="X77" i="114"/>
  <c r="W77" i="114"/>
  <c r="AI77" i="114" s="1"/>
  <c r="V77" i="114"/>
  <c r="AJ77" i="114" s="1"/>
  <c r="AL77" i="114" s="1"/>
  <c r="AM77" i="114" s="1"/>
  <c r="U77" i="114"/>
  <c r="AD77" i="114" s="1"/>
  <c r="T77" i="114"/>
  <c r="S77" i="114"/>
  <c r="Z77" i="114" s="1"/>
  <c r="M77" i="114"/>
  <c r="H77" i="114"/>
  <c r="AP76" i="114"/>
  <c r="AZ76" i="114" s="1"/>
  <c r="AO76" i="114" s="1"/>
  <c r="AK76" i="114"/>
  <c r="AF76" i="114"/>
  <c r="AE76" i="114"/>
  <c r="AD76" i="114"/>
  <c r="AA76" i="114"/>
  <c r="X76" i="114"/>
  <c r="W76" i="114"/>
  <c r="AI76" i="114" s="1"/>
  <c r="V76" i="114"/>
  <c r="AJ76" i="114" s="1"/>
  <c r="AL76" i="114" s="1"/>
  <c r="AM76" i="114" s="1"/>
  <c r="U76" i="114"/>
  <c r="AC76" i="114" s="1"/>
  <c r="T76" i="114"/>
  <c r="S76" i="114"/>
  <c r="Y76" i="114" s="1"/>
  <c r="AB76" i="114" s="1"/>
  <c r="M76" i="114"/>
  <c r="H76" i="114"/>
  <c r="AP75" i="114"/>
  <c r="AZ75" i="114" s="1"/>
  <c r="AO75" i="114" s="1"/>
  <c r="AK75" i="114"/>
  <c r="AJ75" i="114"/>
  <c r="AL75" i="114" s="1"/>
  <c r="AM75" i="114" s="1"/>
  <c r="AF75" i="114"/>
  <c r="AE75" i="114"/>
  <c r="AA75" i="114"/>
  <c r="X75" i="114"/>
  <c r="W75" i="114"/>
  <c r="AI75" i="114" s="1"/>
  <c r="V75" i="114"/>
  <c r="U75" i="114"/>
  <c r="AD75" i="114" s="1"/>
  <c r="T75" i="114"/>
  <c r="S75" i="114"/>
  <c r="Z75" i="114" s="1"/>
  <c r="M75" i="114"/>
  <c r="H75" i="114"/>
  <c r="AP74" i="114"/>
  <c r="AZ74" i="114" s="1"/>
  <c r="AO74" i="114" s="1"/>
  <c r="AK74" i="114"/>
  <c r="AF74" i="114"/>
  <c r="AE74" i="114"/>
  <c r="AA74" i="114"/>
  <c r="X74" i="114"/>
  <c r="W74" i="114"/>
  <c r="AH74" i="114" s="1"/>
  <c r="V74" i="114"/>
  <c r="AJ74" i="114" s="1"/>
  <c r="AL74" i="114" s="1"/>
  <c r="U74" i="114"/>
  <c r="AC74" i="114" s="1"/>
  <c r="T74" i="114"/>
  <c r="S74" i="114"/>
  <c r="M74" i="114"/>
  <c r="H74" i="114"/>
  <c r="AP73" i="114"/>
  <c r="AZ73" i="114" s="1"/>
  <c r="AO73" i="114"/>
  <c r="AK73" i="114"/>
  <c r="AF73" i="114"/>
  <c r="AG73" i="114" s="1"/>
  <c r="AE73" i="114"/>
  <c r="AA73" i="114"/>
  <c r="X73" i="114"/>
  <c r="W73" i="114"/>
  <c r="AI73" i="114" s="1"/>
  <c r="V73" i="114"/>
  <c r="AJ73" i="114" s="1"/>
  <c r="AL73" i="114" s="1"/>
  <c r="AM73" i="114" s="1"/>
  <c r="U73" i="114"/>
  <c r="AD73" i="114" s="1"/>
  <c r="T73" i="114"/>
  <c r="S73" i="114"/>
  <c r="Z73" i="114" s="1"/>
  <c r="M73" i="114"/>
  <c r="H73" i="114"/>
  <c r="AP72" i="114"/>
  <c r="AZ72" i="114" s="1"/>
  <c r="AO72" i="114" s="1"/>
  <c r="AK72" i="114"/>
  <c r="AI72" i="114"/>
  <c r="AF72" i="114"/>
  <c r="AG72" i="114" s="1"/>
  <c r="AE72" i="114"/>
  <c r="AD72" i="114"/>
  <c r="AA72" i="114"/>
  <c r="Z72" i="114"/>
  <c r="Y72" i="114"/>
  <c r="AB72" i="114" s="1"/>
  <c r="X72" i="114"/>
  <c r="W72" i="114"/>
  <c r="AH72" i="114" s="1"/>
  <c r="V72" i="114"/>
  <c r="AJ72" i="114" s="1"/>
  <c r="AL72" i="114" s="1"/>
  <c r="AM72" i="114" s="1"/>
  <c r="U72" i="114"/>
  <c r="AC72" i="114" s="1"/>
  <c r="T72" i="114"/>
  <c r="S72" i="114"/>
  <c r="M72" i="114"/>
  <c r="H72" i="114"/>
  <c r="AP71" i="114"/>
  <c r="AZ71" i="114" s="1"/>
  <c r="AO71" i="114" s="1"/>
  <c r="AK71" i="114"/>
  <c r="AF71" i="114"/>
  <c r="AG71" i="114" s="1"/>
  <c r="AE71" i="114"/>
  <c r="AA71" i="114"/>
  <c r="X71" i="114"/>
  <c r="W71" i="114"/>
  <c r="AH71" i="114" s="1"/>
  <c r="V71" i="114"/>
  <c r="AJ71" i="114" s="1"/>
  <c r="AL71" i="114" s="1"/>
  <c r="U71" i="114"/>
  <c r="AD71" i="114" s="1"/>
  <c r="T71" i="114"/>
  <c r="S71" i="114"/>
  <c r="Z71" i="114" s="1"/>
  <c r="M71" i="114"/>
  <c r="H71" i="114"/>
  <c r="AP70" i="114"/>
  <c r="AZ70" i="114" s="1"/>
  <c r="AO70" i="114" s="1"/>
  <c r="AK70" i="114"/>
  <c r="AI70" i="114"/>
  <c r="AF70" i="114"/>
  <c r="AG70" i="114" s="1"/>
  <c r="AE70" i="114"/>
  <c r="AD70" i="114"/>
  <c r="AA70" i="114"/>
  <c r="Z70" i="114"/>
  <c r="Y70" i="114"/>
  <c r="AB70" i="114" s="1"/>
  <c r="X70" i="114"/>
  <c r="W70" i="114"/>
  <c r="AH70" i="114" s="1"/>
  <c r="V70" i="114"/>
  <c r="AJ70" i="114" s="1"/>
  <c r="AL70" i="114" s="1"/>
  <c r="AM70" i="114" s="1"/>
  <c r="U70" i="114"/>
  <c r="AC70" i="114" s="1"/>
  <c r="T70" i="114"/>
  <c r="S70" i="114"/>
  <c r="M70" i="114"/>
  <c r="H70" i="114"/>
  <c r="AP69" i="114"/>
  <c r="AZ69" i="114" s="1"/>
  <c r="AO69" i="114" s="1"/>
  <c r="AK69" i="114"/>
  <c r="AF69" i="114"/>
  <c r="AE69" i="114"/>
  <c r="AA69" i="114"/>
  <c r="X69" i="114"/>
  <c r="W69" i="114"/>
  <c r="V69" i="114"/>
  <c r="AJ69" i="114" s="1"/>
  <c r="AL69" i="114" s="1"/>
  <c r="U69" i="114"/>
  <c r="AD69" i="114" s="1"/>
  <c r="T69" i="114"/>
  <c r="S69" i="114"/>
  <c r="M69" i="114"/>
  <c r="H69" i="114"/>
  <c r="AP68" i="114"/>
  <c r="AZ68" i="114" s="1"/>
  <c r="AO68" i="114" s="1"/>
  <c r="AK68" i="114"/>
  <c r="AF68" i="114"/>
  <c r="AG68" i="114" s="1"/>
  <c r="AE68" i="114"/>
  <c r="AA68" i="114"/>
  <c r="Y68" i="114"/>
  <c r="AB68" i="114" s="1"/>
  <c r="X68" i="114"/>
  <c r="W68" i="114"/>
  <c r="AI68" i="114" s="1"/>
  <c r="V68" i="114"/>
  <c r="AJ68" i="114" s="1"/>
  <c r="AL68" i="114" s="1"/>
  <c r="U68" i="114"/>
  <c r="AD68" i="114" s="1"/>
  <c r="T68" i="114"/>
  <c r="S68" i="114"/>
  <c r="Z68" i="114" s="1"/>
  <c r="M68" i="114"/>
  <c r="H68" i="114"/>
  <c r="AP67" i="114"/>
  <c r="AZ67" i="114" s="1"/>
  <c r="AO67" i="114" s="1"/>
  <c r="AK67" i="114"/>
  <c r="AF67" i="114"/>
  <c r="AE67" i="114"/>
  <c r="AA67" i="114"/>
  <c r="X67" i="114"/>
  <c r="W67" i="114"/>
  <c r="AH67" i="114" s="1"/>
  <c r="V67" i="114"/>
  <c r="AJ67" i="114" s="1"/>
  <c r="AL67" i="114" s="1"/>
  <c r="AM67" i="114" s="1"/>
  <c r="U67" i="114"/>
  <c r="AC67" i="114" s="1"/>
  <c r="T67" i="114"/>
  <c r="S67" i="114"/>
  <c r="M67" i="114"/>
  <c r="H67" i="114"/>
  <c r="AP66" i="114"/>
  <c r="AZ66" i="114" s="1"/>
  <c r="AO66" i="114" s="1"/>
  <c r="AK66" i="114"/>
  <c r="AF66" i="114"/>
  <c r="AG66" i="114" s="1"/>
  <c r="AE66" i="114"/>
  <c r="AC66" i="114"/>
  <c r="AA66" i="114"/>
  <c r="Z66" i="114"/>
  <c r="Y66" i="114"/>
  <c r="AB66" i="114" s="1"/>
  <c r="X66" i="114"/>
  <c r="W66" i="114"/>
  <c r="AI66" i="114" s="1"/>
  <c r="V66" i="114"/>
  <c r="AJ66" i="114" s="1"/>
  <c r="AL66" i="114" s="1"/>
  <c r="AM66" i="114" s="1"/>
  <c r="U66" i="114"/>
  <c r="AD66" i="114" s="1"/>
  <c r="T66" i="114"/>
  <c r="S66" i="114"/>
  <c r="M66" i="114"/>
  <c r="H66" i="114"/>
  <c r="AZ65" i="114"/>
  <c r="AO65" i="114" s="1"/>
  <c r="AP65" i="114"/>
  <c r="AK65" i="114"/>
  <c r="AF65" i="114"/>
  <c r="AE65" i="114"/>
  <c r="AD65" i="114"/>
  <c r="AA65" i="114"/>
  <c r="X65" i="114"/>
  <c r="W65" i="114"/>
  <c r="AH65" i="114" s="1"/>
  <c r="V65" i="114"/>
  <c r="AJ65" i="114" s="1"/>
  <c r="AL65" i="114" s="1"/>
  <c r="AM65" i="114" s="1"/>
  <c r="U65" i="114"/>
  <c r="AC65" i="114" s="1"/>
  <c r="T65" i="114"/>
  <c r="S65" i="114"/>
  <c r="M65" i="114"/>
  <c r="H65" i="114"/>
  <c r="AP64" i="114"/>
  <c r="AZ64" i="114" s="1"/>
  <c r="AO64" i="114" s="1"/>
  <c r="AK64" i="114"/>
  <c r="AH64" i="114"/>
  <c r="AF64" i="114"/>
  <c r="AE64" i="114"/>
  <c r="AA64" i="114"/>
  <c r="Z64" i="114"/>
  <c r="X64" i="114"/>
  <c r="W64" i="114"/>
  <c r="AI64" i="114" s="1"/>
  <c r="V64" i="114"/>
  <c r="AJ64" i="114" s="1"/>
  <c r="AL64" i="114" s="1"/>
  <c r="AM64" i="114" s="1"/>
  <c r="U64" i="114"/>
  <c r="AD64" i="114" s="1"/>
  <c r="T64" i="114"/>
  <c r="S64" i="114"/>
  <c r="Y64" i="114" s="1"/>
  <c r="AB64" i="114" s="1"/>
  <c r="M64" i="114"/>
  <c r="H64" i="114"/>
  <c r="AZ63" i="114"/>
  <c r="AP63" i="114"/>
  <c r="AO63" i="114"/>
  <c r="AK63" i="114"/>
  <c r="AI63" i="114"/>
  <c r="AF63" i="114"/>
  <c r="AG63" i="114" s="1"/>
  <c r="AE63" i="114"/>
  <c r="AD63" i="114"/>
  <c r="AA63" i="114"/>
  <c r="X63" i="114"/>
  <c r="W63" i="114"/>
  <c r="AH63" i="114" s="1"/>
  <c r="V63" i="114"/>
  <c r="AJ63" i="114" s="1"/>
  <c r="AL63" i="114" s="1"/>
  <c r="AM63" i="114" s="1"/>
  <c r="U63" i="114"/>
  <c r="AC63" i="114" s="1"/>
  <c r="T63" i="114"/>
  <c r="S63" i="114"/>
  <c r="M63" i="114"/>
  <c r="H63" i="114"/>
  <c r="AP62" i="114"/>
  <c r="AZ62" i="114" s="1"/>
  <c r="AO62" i="114" s="1"/>
  <c r="AK62" i="114"/>
  <c r="AH62" i="114"/>
  <c r="AF62" i="114"/>
  <c r="AG62" i="114" s="1"/>
  <c r="AE62" i="114"/>
  <c r="AC62" i="114"/>
  <c r="AA62" i="114"/>
  <c r="Z62" i="114"/>
  <c r="X62" i="114"/>
  <c r="W62" i="114"/>
  <c r="AI62" i="114" s="1"/>
  <c r="V62" i="114"/>
  <c r="AJ62" i="114" s="1"/>
  <c r="AL62" i="114" s="1"/>
  <c r="AM62" i="114" s="1"/>
  <c r="U62" i="114"/>
  <c r="AD62" i="114" s="1"/>
  <c r="T62" i="114"/>
  <c r="S62" i="114"/>
  <c r="Y62" i="114" s="1"/>
  <c r="AB62" i="114" s="1"/>
  <c r="M62" i="114"/>
  <c r="H62" i="114"/>
  <c r="AZ61" i="114"/>
  <c r="AP61" i="114"/>
  <c r="AO61" i="114"/>
  <c r="AK61" i="114"/>
  <c r="AJ61" i="114"/>
  <c r="AL61" i="114" s="1"/>
  <c r="AF61" i="114"/>
  <c r="AE61" i="114"/>
  <c r="AA61" i="114"/>
  <c r="X61" i="114"/>
  <c r="W61" i="114"/>
  <c r="AH61" i="114" s="1"/>
  <c r="V61" i="114"/>
  <c r="U61" i="114"/>
  <c r="AC61" i="114" s="1"/>
  <c r="T61" i="114"/>
  <c r="S61" i="114"/>
  <c r="M61" i="114"/>
  <c r="H61" i="114"/>
  <c r="AP60" i="114"/>
  <c r="AZ60" i="114" s="1"/>
  <c r="AO60" i="114" s="1"/>
  <c r="AK60" i="114"/>
  <c r="AF60" i="114"/>
  <c r="AE60" i="114"/>
  <c r="AA60" i="114"/>
  <c r="X60" i="114"/>
  <c r="W60" i="114"/>
  <c r="AI60" i="114" s="1"/>
  <c r="V60" i="114"/>
  <c r="AJ60" i="114" s="1"/>
  <c r="AL60" i="114" s="1"/>
  <c r="U60" i="114"/>
  <c r="AD60" i="114" s="1"/>
  <c r="T60" i="114"/>
  <c r="S60" i="114"/>
  <c r="Z60" i="114" s="1"/>
  <c r="M60" i="114"/>
  <c r="H60" i="114"/>
  <c r="AP59" i="114"/>
  <c r="AZ59" i="114" s="1"/>
  <c r="AO59" i="114" s="1"/>
  <c r="AK59" i="114"/>
  <c r="AF59" i="114"/>
  <c r="AG59" i="114" s="1"/>
  <c r="AE59" i="114"/>
  <c r="AD59" i="114"/>
  <c r="AA59" i="114"/>
  <c r="X59" i="114"/>
  <c r="W59" i="114"/>
  <c r="AH59" i="114" s="1"/>
  <c r="V59" i="114"/>
  <c r="AJ59" i="114" s="1"/>
  <c r="AL59" i="114" s="1"/>
  <c r="AM59" i="114" s="1"/>
  <c r="U59" i="114"/>
  <c r="AC59" i="114" s="1"/>
  <c r="T59" i="114"/>
  <c r="S59" i="114"/>
  <c r="M59" i="114"/>
  <c r="H59" i="114"/>
  <c r="AP58" i="114"/>
  <c r="AZ58" i="114" s="1"/>
  <c r="AO58" i="114" s="1"/>
  <c r="AK58" i="114"/>
  <c r="AF58" i="114"/>
  <c r="AE58" i="114"/>
  <c r="AA58" i="114"/>
  <c r="X58" i="114"/>
  <c r="W58" i="114"/>
  <c r="AI58" i="114" s="1"/>
  <c r="V58" i="114"/>
  <c r="AJ58" i="114" s="1"/>
  <c r="AL58" i="114" s="1"/>
  <c r="U58" i="114"/>
  <c r="AD58" i="114" s="1"/>
  <c r="T58" i="114"/>
  <c r="S58" i="114"/>
  <c r="Z58" i="114" s="1"/>
  <c r="M58" i="114"/>
  <c r="H58" i="114"/>
  <c r="AP57" i="114"/>
  <c r="AZ57" i="114" s="1"/>
  <c r="AO57" i="114" s="1"/>
  <c r="AK57" i="114"/>
  <c r="AI57" i="114"/>
  <c r="AF57" i="114"/>
  <c r="AE57" i="114"/>
  <c r="AA57" i="114"/>
  <c r="X57" i="114"/>
  <c r="W57" i="114"/>
  <c r="AH57" i="114" s="1"/>
  <c r="V57" i="114"/>
  <c r="AJ57" i="114" s="1"/>
  <c r="AL57" i="114" s="1"/>
  <c r="AM57" i="114" s="1"/>
  <c r="U57" i="114"/>
  <c r="AD57" i="114" s="1"/>
  <c r="T57" i="114"/>
  <c r="S57" i="114"/>
  <c r="M57" i="114"/>
  <c r="H57" i="114"/>
  <c r="AP56" i="114"/>
  <c r="AZ56" i="114" s="1"/>
  <c r="AO56" i="114" s="1"/>
  <c r="AK56" i="114"/>
  <c r="AF56" i="114"/>
  <c r="AE56" i="114"/>
  <c r="AA56" i="114"/>
  <c r="Y56" i="114"/>
  <c r="AB56" i="114" s="1"/>
  <c r="X56" i="114"/>
  <c r="W56" i="114"/>
  <c r="AI56" i="114" s="1"/>
  <c r="V56" i="114"/>
  <c r="AJ56" i="114" s="1"/>
  <c r="AL56" i="114" s="1"/>
  <c r="U56" i="114"/>
  <c r="AD56" i="114" s="1"/>
  <c r="T56" i="114"/>
  <c r="S56" i="114"/>
  <c r="Z56" i="114" s="1"/>
  <c r="M56" i="114"/>
  <c r="H56" i="114"/>
  <c r="AP55" i="114"/>
  <c r="AZ55" i="114" s="1"/>
  <c r="AO55" i="114" s="1"/>
  <c r="AK55" i="114"/>
  <c r="AI55" i="114"/>
  <c r="AF55" i="114"/>
  <c r="AE55" i="114"/>
  <c r="AA55" i="114"/>
  <c r="X55" i="114"/>
  <c r="W55" i="114"/>
  <c r="AH55" i="114" s="1"/>
  <c r="V55" i="114"/>
  <c r="AJ55" i="114" s="1"/>
  <c r="AL55" i="114" s="1"/>
  <c r="AM55" i="114" s="1"/>
  <c r="U55" i="114"/>
  <c r="AD55" i="114" s="1"/>
  <c r="T55" i="114"/>
  <c r="S55" i="114"/>
  <c r="M55" i="114"/>
  <c r="H55" i="114"/>
  <c r="AP54" i="114"/>
  <c r="AZ54" i="114" s="1"/>
  <c r="AO54" i="114" s="1"/>
  <c r="AK54" i="114"/>
  <c r="AF54" i="114"/>
  <c r="AE54" i="114"/>
  <c r="AA54" i="114"/>
  <c r="Y54" i="114"/>
  <c r="AB54" i="114" s="1"/>
  <c r="X54" i="114"/>
  <c r="W54" i="114"/>
  <c r="AI54" i="114" s="1"/>
  <c r="V54" i="114"/>
  <c r="AJ54" i="114" s="1"/>
  <c r="AL54" i="114" s="1"/>
  <c r="U54" i="114"/>
  <c r="AD54" i="114" s="1"/>
  <c r="T54" i="114"/>
  <c r="S54" i="114"/>
  <c r="Z54" i="114" s="1"/>
  <c r="M54" i="114"/>
  <c r="H54" i="114"/>
  <c r="AP53" i="114"/>
  <c r="AZ53" i="114" s="1"/>
  <c r="AO53" i="114" s="1"/>
  <c r="AK53" i="114"/>
  <c r="AJ53" i="114"/>
  <c r="AL53" i="114" s="1"/>
  <c r="AF53" i="114"/>
  <c r="AE53" i="114"/>
  <c r="AA53" i="114"/>
  <c r="X53" i="114"/>
  <c r="W53" i="114"/>
  <c r="AH53" i="114" s="1"/>
  <c r="V53" i="114"/>
  <c r="U53" i="114"/>
  <c r="AD53" i="114" s="1"/>
  <c r="T53" i="114"/>
  <c r="S53" i="114"/>
  <c r="M53" i="114"/>
  <c r="H53" i="114"/>
  <c r="AP52" i="114"/>
  <c r="AZ52" i="114" s="1"/>
  <c r="AO52" i="114" s="1"/>
  <c r="AK52" i="114"/>
  <c r="AF52" i="114"/>
  <c r="AE52" i="114"/>
  <c r="AA52" i="114"/>
  <c r="AG52" i="114" s="1"/>
  <c r="X52" i="114"/>
  <c r="W52" i="114"/>
  <c r="AI52" i="114" s="1"/>
  <c r="V52" i="114"/>
  <c r="AJ52" i="114" s="1"/>
  <c r="AL52" i="114" s="1"/>
  <c r="U52" i="114"/>
  <c r="AD52" i="114" s="1"/>
  <c r="T52" i="114"/>
  <c r="S52" i="114"/>
  <c r="Z52" i="114" s="1"/>
  <c r="M52" i="114"/>
  <c r="H52" i="114"/>
  <c r="AP51" i="114"/>
  <c r="AZ51" i="114" s="1"/>
  <c r="AO51" i="114" s="1"/>
  <c r="AK51" i="114"/>
  <c r="AI51" i="114"/>
  <c r="AF51" i="114"/>
  <c r="AE51" i="114"/>
  <c r="AA51" i="114"/>
  <c r="X51" i="114"/>
  <c r="W51" i="114"/>
  <c r="AH51" i="114" s="1"/>
  <c r="V51" i="114"/>
  <c r="AJ51" i="114" s="1"/>
  <c r="AL51" i="114" s="1"/>
  <c r="AM51" i="114" s="1"/>
  <c r="U51" i="114"/>
  <c r="AC51" i="114" s="1"/>
  <c r="T51" i="114"/>
  <c r="S51" i="114"/>
  <c r="M51" i="114"/>
  <c r="H51" i="114"/>
  <c r="AP50" i="114"/>
  <c r="AZ50" i="114" s="1"/>
  <c r="AO50" i="114" s="1"/>
  <c r="AK50" i="114"/>
  <c r="AF50" i="114"/>
  <c r="AG50" i="114" s="1"/>
  <c r="AE50" i="114"/>
  <c r="AA50" i="114"/>
  <c r="Y50" i="114"/>
  <c r="AB50" i="114" s="1"/>
  <c r="X50" i="114"/>
  <c r="W50" i="114"/>
  <c r="AI50" i="114" s="1"/>
  <c r="V50" i="114"/>
  <c r="AJ50" i="114" s="1"/>
  <c r="AL50" i="114" s="1"/>
  <c r="U50" i="114"/>
  <c r="AD50" i="114" s="1"/>
  <c r="T50" i="114"/>
  <c r="S50" i="114"/>
  <c r="Z50" i="114" s="1"/>
  <c r="M50" i="114"/>
  <c r="H50" i="114"/>
  <c r="AP49" i="114"/>
  <c r="AZ49" i="114" s="1"/>
  <c r="AO49" i="114" s="1"/>
  <c r="AK49" i="114"/>
  <c r="AJ49" i="114"/>
  <c r="AL49" i="114" s="1"/>
  <c r="AF49" i="114"/>
  <c r="AE49" i="114"/>
  <c r="AA49" i="114"/>
  <c r="X49" i="114"/>
  <c r="W49" i="114"/>
  <c r="AH49" i="114" s="1"/>
  <c r="V49" i="114"/>
  <c r="U49" i="114"/>
  <c r="AD49" i="114" s="1"/>
  <c r="T49" i="114"/>
  <c r="S49" i="114"/>
  <c r="M49" i="114"/>
  <c r="H49" i="114"/>
  <c r="AP48" i="114"/>
  <c r="AZ48" i="114" s="1"/>
  <c r="AO48" i="114" s="1"/>
  <c r="AK48" i="114"/>
  <c r="AF48" i="114"/>
  <c r="AE48" i="114"/>
  <c r="AA48" i="114"/>
  <c r="Z48" i="114"/>
  <c r="X48" i="114"/>
  <c r="W48" i="114"/>
  <c r="AI48" i="114" s="1"/>
  <c r="V48" i="114"/>
  <c r="AJ48" i="114" s="1"/>
  <c r="AL48" i="114" s="1"/>
  <c r="AM48" i="114" s="1"/>
  <c r="U48" i="114"/>
  <c r="AD48" i="114" s="1"/>
  <c r="T48" i="114"/>
  <c r="S48" i="114"/>
  <c r="Y48" i="114" s="1"/>
  <c r="AB48" i="114" s="1"/>
  <c r="M48" i="114"/>
  <c r="H48" i="114"/>
  <c r="AP47" i="114"/>
  <c r="AZ47" i="114" s="1"/>
  <c r="AO47" i="114" s="1"/>
  <c r="AK47" i="114"/>
  <c r="AJ47" i="114"/>
  <c r="AL47" i="114" s="1"/>
  <c r="AM47" i="114" s="1"/>
  <c r="AF47" i="114"/>
  <c r="AE47" i="114"/>
  <c r="AA47" i="114"/>
  <c r="X47" i="114"/>
  <c r="W47" i="114"/>
  <c r="AH47" i="114" s="1"/>
  <c r="V47" i="114"/>
  <c r="U47" i="114"/>
  <c r="AD47" i="114" s="1"/>
  <c r="T47" i="114"/>
  <c r="S47" i="114"/>
  <c r="M47" i="114"/>
  <c r="H47" i="114"/>
  <c r="AP46" i="114"/>
  <c r="AZ46" i="114" s="1"/>
  <c r="AO46" i="114" s="1"/>
  <c r="AK46" i="114"/>
  <c r="AF46" i="114"/>
  <c r="AE46" i="114"/>
  <c r="AA46" i="114"/>
  <c r="X46" i="114"/>
  <c r="W46" i="114"/>
  <c r="AI46" i="114" s="1"/>
  <c r="V46" i="114"/>
  <c r="AJ46" i="114" s="1"/>
  <c r="AL46" i="114" s="1"/>
  <c r="U46" i="114"/>
  <c r="AD46" i="114" s="1"/>
  <c r="T46" i="114"/>
  <c r="S46" i="114"/>
  <c r="Z46" i="114" s="1"/>
  <c r="M46" i="114"/>
  <c r="H46" i="114"/>
  <c r="AP45" i="114"/>
  <c r="AZ45" i="114" s="1"/>
  <c r="AO45" i="114" s="1"/>
  <c r="AK45" i="114"/>
  <c r="AJ45" i="114"/>
  <c r="AL45" i="114" s="1"/>
  <c r="AM45" i="114" s="1"/>
  <c r="AF45" i="114"/>
  <c r="AE45" i="114"/>
  <c r="AA45" i="114"/>
  <c r="X45" i="114"/>
  <c r="W45" i="114"/>
  <c r="AH45" i="114" s="1"/>
  <c r="V45" i="114"/>
  <c r="U45" i="114"/>
  <c r="AD45" i="114" s="1"/>
  <c r="T45" i="114"/>
  <c r="S45" i="114"/>
  <c r="M45" i="114"/>
  <c r="H45" i="114"/>
  <c r="AP44" i="114"/>
  <c r="AZ44" i="114" s="1"/>
  <c r="AO44" i="114" s="1"/>
  <c r="AK44" i="114"/>
  <c r="AF44" i="114"/>
  <c r="AE44" i="114"/>
  <c r="AA44" i="114"/>
  <c r="X44" i="114"/>
  <c r="W44" i="114"/>
  <c r="AI44" i="114" s="1"/>
  <c r="V44" i="114"/>
  <c r="AJ44" i="114" s="1"/>
  <c r="AL44" i="114" s="1"/>
  <c r="U44" i="114"/>
  <c r="AD44" i="114" s="1"/>
  <c r="T44" i="114"/>
  <c r="S44" i="114"/>
  <c r="Z44" i="114" s="1"/>
  <c r="M44" i="114"/>
  <c r="H44" i="114"/>
  <c r="AP43" i="114"/>
  <c r="AZ43" i="114" s="1"/>
  <c r="AO43" i="114" s="1"/>
  <c r="AK43" i="114"/>
  <c r="AA43" i="114"/>
  <c r="X43" i="114"/>
  <c r="W43" i="114"/>
  <c r="AH43" i="114" s="1"/>
  <c r="V43" i="114"/>
  <c r="U43" i="114"/>
  <c r="AD43" i="114" s="1"/>
  <c r="T43" i="114"/>
  <c r="S43" i="114"/>
  <c r="M43" i="114"/>
  <c r="H43" i="114"/>
  <c r="AP42" i="114"/>
  <c r="AZ42" i="114" s="1"/>
  <c r="AO42" i="114" s="1"/>
  <c r="AK42" i="114"/>
  <c r="AA42" i="114"/>
  <c r="X42" i="114"/>
  <c r="W42" i="114"/>
  <c r="AI42" i="114" s="1"/>
  <c r="V42" i="114"/>
  <c r="U42" i="114"/>
  <c r="AD42" i="114" s="1"/>
  <c r="T42" i="114"/>
  <c r="S42" i="114"/>
  <c r="Z42" i="114" s="1"/>
  <c r="M42" i="114"/>
  <c r="H42" i="114"/>
  <c r="AP41" i="114"/>
  <c r="AZ41" i="114" s="1"/>
  <c r="AO41" i="114" s="1"/>
  <c r="AK41" i="114"/>
  <c r="AA41" i="114"/>
  <c r="X41" i="114"/>
  <c r="W41" i="114"/>
  <c r="AH41" i="114" s="1"/>
  <c r="V41" i="114"/>
  <c r="U41" i="114"/>
  <c r="AD41" i="114" s="1"/>
  <c r="T41" i="114"/>
  <c r="S41" i="114"/>
  <c r="M41" i="114"/>
  <c r="H41" i="114"/>
  <c r="AP40" i="114"/>
  <c r="AZ40" i="114" s="1"/>
  <c r="AO40" i="114" s="1"/>
  <c r="AK40" i="114"/>
  <c r="AA40" i="114"/>
  <c r="X40" i="114"/>
  <c r="W40" i="114"/>
  <c r="AI40" i="114" s="1"/>
  <c r="V40" i="114"/>
  <c r="U40" i="114"/>
  <c r="AD40" i="114" s="1"/>
  <c r="T40" i="114"/>
  <c r="S40" i="114"/>
  <c r="Z40" i="114" s="1"/>
  <c r="M40" i="114"/>
  <c r="H40" i="114"/>
  <c r="AP39" i="114"/>
  <c r="AZ39" i="114" s="1"/>
  <c r="AO39" i="114" s="1"/>
  <c r="AK39" i="114"/>
  <c r="AC39" i="114"/>
  <c r="AA39" i="114"/>
  <c r="X39" i="114"/>
  <c r="W39" i="114"/>
  <c r="AH39" i="114" s="1"/>
  <c r="V39" i="114"/>
  <c r="U39" i="114"/>
  <c r="AD39" i="114" s="1"/>
  <c r="T39" i="114"/>
  <c r="S39" i="114"/>
  <c r="Z39" i="114" s="1"/>
  <c r="M39" i="114"/>
  <c r="H39" i="114"/>
  <c r="AZ38" i="114"/>
  <c r="AO38" i="114" s="1"/>
  <c r="AP38" i="114"/>
  <c r="AK38" i="114"/>
  <c r="AA38" i="114"/>
  <c r="X38" i="114"/>
  <c r="W38" i="114"/>
  <c r="AI38" i="114" s="1"/>
  <c r="V38" i="114"/>
  <c r="U38" i="114"/>
  <c r="AD38" i="114" s="1"/>
  <c r="T38" i="114"/>
  <c r="S38" i="114"/>
  <c r="Y38" i="114" s="1"/>
  <c r="M38" i="114"/>
  <c r="H38" i="114"/>
  <c r="AP37" i="114"/>
  <c r="AZ37" i="114" s="1"/>
  <c r="AO37" i="114" s="1"/>
  <c r="AK37" i="114"/>
  <c r="AA37" i="114"/>
  <c r="X37" i="114"/>
  <c r="W37" i="114"/>
  <c r="AH37" i="114" s="1"/>
  <c r="V37" i="114"/>
  <c r="U37" i="114"/>
  <c r="AD37" i="114" s="1"/>
  <c r="T37" i="114"/>
  <c r="S37" i="114"/>
  <c r="Z37" i="114" s="1"/>
  <c r="M37" i="114"/>
  <c r="H37" i="114"/>
  <c r="AP36" i="114"/>
  <c r="AZ36" i="114" s="1"/>
  <c r="AO36" i="114" s="1"/>
  <c r="AK36" i="114"/>
  <c r="AA36" i="114"/>
  <c r="X36" i="114"/>
  <c r="W36" i="114"/>
  <c r="AI36" i="114" s="1"/>
  <c r="V36" i="114"/>
  <c r="U36" i="114"/>
  <c r="AD36" i="114" s="1"/>
  <c r="T36" i="114"/>
  <c r="S36" i="114"/>
  <c r="Y36" i="114" s="1"/>
  <c r="M36" i="114"/>
  <c r="H36" i="114"/>
  <c r="AP35" i="114"/>
  <c r="AZ35" i="114" s="1"/>
  <c r="AO35" i="114" s="1"/>
  <c r="AK35" i="114"/>
  <c r="AA35" i="114"/>
  <c r="X35" i="114"/>
  <c r="W35" i="114"/>
  <c r="AH35" i="114" s="1"/>
  <c r="V35" i="114"/>
  <c r="U35" i="114"/>
  <c r="AD35" i="114" s="1"/>
  <c r="T35" i="114"/>
  <c r="S35" i="114"/>
  <c r="Z35" i="114" s="1"/>
  <c r="M35" i="114"/>
  <c r="H35" i="114"/>
  <c r="AP34" i="114"/>
  <c r="AZ34" i="114" s="1"/>
  <c r="AO34" i="114" s="1"/>
  <c r="AK34" i="114"/>
  <c r="AA34" i="114"/>
  <c r="X34" i="114"/>
  <c r="W34" i="114"/>
  <c r="AH34" i="114" s="1"/>
  <c r="V34" i="114"/>
  <c r="U34" i="114"/>
  <c r="AC34" i="114" s="1"/>
  <c r="T34" i="114"/>
  <c r="S34" i="114"/>
  <c r="Z34" i="114" s="1"/>
  <c r="M34" i="114"/>
  <c r="H34" i="114"/>
  <c r="AP33" i="114"/>
  <c r="AZ33" i="114" s="1"/>
  <c r="AO33" i="114" s="1"/>
  <c r="AK33" i="114"/>
  <c r="AA33" i="114"/>
  <c r="X33" i="114"/>
  <c r="W33" i="114"/>
  <c r="AH33" i="114" s="1"/>
  <c r="V33" i="114"/>
  <c r="U33" i="114"/>
  <c r="AD33" i="114" s="1"/>
  <c r="T33" i="114"/>
  <c r="S33" i="114"/>
  <c r="Z33" i="114" s="1"/>
  <c r="M33" i="114"/>
  <c r="H33" i="114"/>
  <c r="AZ32" i="114"/>
  <c r="AO32" i="114" s="1"/>
  <c r="AP32" i="114"/>
  <c r="AK32" i="114"/>
  <c r="AA32" i="114"/>
  <c r="Z32" i="114"/>
  <c r="X32" i="114"/>
  <c r="W32" i="114"/>
  <c r="AI32" i="114" s="1"/>
  <c r="V32" i="114"/>
  <c r="U32" i="114"/>
  <c r="AD32" i="114" s="1"/>
  <c r="T32" i="114"/>
  <c r="S32" i="114"/>
  <c r="Y32" i="114" s="1"/>
  <c r="M32" i="114"/>
  <c r="H32" i="114"/>
  <c r="AP31" i="114"/>
  <c r="AZ31" i="114" s="1"/>
  <c r="AO31" i="114" s="1"/>
  <c r="AK31" i="114"/>
  <c r="AA31" i="114"/>
  <c r="X31" i="114"/>
  <c r="W31" i="114"/>
  <c r="AH31" i="114" s="1"/>
  <c r="V31" i="114"/>
  <c r="U31" i="114"/>
  <c r="AD31" i="114" s="1"/>
  <c r="T31" i="114"/>
  <c r="S31" i="114"/>
  <c r="Y31" i="114" s="1"/>
  <c r="M31" i="114"/>
  <c r="H31" i="114"/>
  <c r="AP30" i="114"/>
  <c r="AZ30" i="114" s="1"/>
  <c r="AO30" i="114" s="1"/>
  <c r="AK30" i="114"/>
  <c r="AA30" i="114"/>
  <c r="X30" i="114"/>
  <c r="W30" i="114"/>
  <c r="AI30" i="114" s="1"/>
  <c r="V30" i="114"/>
  <c r="U30" i="114"/>
  <c r="AC30" i="114" s="1"/>
  <c r="T30" i="114"/>
  <c r="S30" i="114"/>
  <c r="Z30" i="114" s="1"/>
  <c r="M30" i="114"/>
  <c r="H30" i="114"/>
  <c r="AP29" i="114"/>
  <c r="AZ29" i="114" s="1"/>
  <c r="AO29" i="114" s="1"/>
  <c r="AK29" i="114"/>
  <c r="AA29" i="114"/>
  <c r="X29" i="114"/>
  <c r="W29" i="114"/>
  <c r="AI29" i="114" s="1"/>
  <c r="V29" i="114"/>
  <c r="U29" i="114"/>
  <c r="AC29" i="114" s="1"/>
  <c r="T29" i="114"/>
  <c r="S29" i="114"/>
  <c r="Y29" i="114" s="1"/>
  <c r="M29" i="114"/>
  <c r="H29" i="114"/>
  <c r="AP28" i="114"/>
  <c r="AZ28" i="114" s="1"/>
  <c r="AO28" i="114" s="1"/>
  <c r="AK28" i="114"/>
  <c r="AA28" i="114"/>
  <c r="Y28" i="114"/>
  <c r="X28" i="114"/>
  <c r="W28" i="114"/>
  <c r="AI28" i="114" s="1"/>
  <c r="V28" i="114"/>
  <c r="U28" i="114"/>
  <c r="AC28" i="114" s="1"/>
  <c r="T28" i="114"/>
  <c r="S28" i="114"/>
  <c r="Z28" i="114" s="1"/>
  <c r="AB28" i="114" s="1"/>
  <c r="M28" i="114"/>
  <c r="H28" i="114"/>
  <c r="AP27" i="114"/>
  <c r="AZ27" i="114" s="1"/>
  <c r="AO27" i="114" s="1"/>
  <c r="AK27" i="114"/>
  <c r="AA27" i="114"/>
  <c r="X27" i="114"/>
  <c r="W27" i="114"/>
  <c r="AI27" i="114" s="1"/>
  <c r="V27" i="114"/>
  <c r="U27" i="114"/>
  <c r="AC27" i="114" s="1"/>
  <c r="T27" i="114"/>
  <c r="S27" i="114"/>
  <c r="Y27" i="114" s="1"/>
  <c r="M27" i="114"/>
  <c r="H27" i="114"/>
  <c r="AP26" i="114"/>
  <c r="AZ26" i="114" s="1"/>
  <c r="AO26" i="114" s="1"/>
  <c r="AK26" i="114"/>
  <c r="AA26" i="114"/>
  <c r="X26" i="114"/>
  <c r="W26" i="114"/>
  <c r="AI26" i="114" s="1"/>
  <c r="V26" i="114"/>
  <c r="U26" i="114"/>
  <c r="AC26" i="114" s="1"/>
  <c r="T26" i="114"/>
  <c r="S26" i="114"/>
  <c r="Z26" i="114" s="1"/>
  <c r="M26" i="114"/>
  <c r="H26" i="114"/>
  <c r="AP25" i="114"/>
  <c r="AZ25" i="114" s="1"/>
  <c r="AO25" i="114" s="1"/>
  <c r="AK25" i="114"/>
  <c r="AA25" i="114"/>
  <c r="X25" i="114"/>
  <c r="W25" i="114"/>
  <c r="AI25" i="114" s="1"/>
  <c r="V25" i="114"/>
  <c r="U25" i="114"/>
  <c r="AC25" i="114" s="1"/>
  <c r="T25" i="114"/>
  <c r="S25" i="114"/>
  <c r="Y25" i="114" s="1"/>
  <c r="M25" i="114"/>
  <c r="H25" i="114"/>
  <c r="AP24" i="114"/>
  <c r="AZ24" i="114" s="1"/>
  <c r="AO24" i="114" s="1"/>
  <c r="AK24" i="114"/>
  <c r="AA24" i="114"/>
  <c r="X24" i="114"/>
  <c r="W24" i="114"/>
  <c r="AI24" i="114" s="1"/>
  <c r="V24" i="114"/>
  <c r="U24" i="114"/>
  <c r="AC24" i="114" s="1"/>
  <c r="T24" i="114"/>
  <c r="S24" i="114"/>
  <c r="Z24" i="114" s="1"/>
  <c r="M24" i="114"/>
  <c r="H24" i="114"/>
  <c r="AP23" i="114"/>
  <c r="AZ23" i="114" s="1"/>
  <c r="AO23" i="114" s="1"/>
  <c r="AK23" i="114"/>
  <c r="AD23" i="114"/>
  <c r="AA23" i="114"/>
  <c r="X23" i="114"/>
  <c r="W23" i="114"/>
  <c r="AI23" i="114" s="1"/>
  <c r="V23" i="114"/>
  <c r="U23" i="114"/>
  <c r="AC23" i="114" s="1"/>
  <c r="T23" i="114"/>
  <c r="S23" i="114"/>
  <c r="Y23" i="114" s="1"/>
  <c r="M23" i="114"/>
  <c r="H23" i="114"/>
  <c r="AZ22" i="114"/>
  <c r="AO22" i="114" s="1"/>
  <c r="AP22" i="114"/>
  <c r="AK22" i="114"/>
  <c r="AA22" i="114"/>
  <c r="X22" i="114"/>
  <c r="W22" i="114"/>
  <c r="AI22" i="114" s="1"/>
  <c r="V22" i="114"/>
  <c r="U22" i="114"/>
  <c r="AC22" i="114" s="1"/>
  <c r="T22" i="114"/>
  <c r="S22" i="114"/>
  <c r="Z22" i="114" s="1"/>
  <c r="M22" i="114"/>
  <c r="H22" i="114"/>
  <c r="AP21" i="114"/>
  <c r="AZ21" i="114" s="1"/>
  <c r="AO21" i="114" s="1"/>
  <c r="AK21" i="114"/>
  <c r="AD21" i="114"/>
  <c r="AA21" i="114"/>
  <c r="X21" i="114"/>
  <c r="W21" i="114"/>
  <c r="AI21" i="114" s="1"/>
  <c r="V21" i="114"/>
  <c r="U21" i="114"/>
  <c r="AC21" i="114" s="1"/>
  <c r="T21" i="114"/>
  <c r="S21" i="114"/>
  <c r="Y21" i="114" s="1"/>
  <c r="M21" i="114"/>
  <c r="H21" i="114"/>
  <c r="AP20" i="114"/>
  <c r="AZ20" i="114" s="1"/>
  <c r="AO20" i="114" s="1"/>
  <c r="AK20" i="114"/>
  <c r="AA20" i="114"/>
  <c r="X20" i="114"/>
  <c r="W20" i="114"/>
  <c r="AI20" i="114" s="1"/>
  <c r="V20" i="114"/>
  <c r="U20" i="114"/>
  <c r="AC20" i="114" s="1"/>
  <c r="T20" i="114"/>
  <c r="S20" i="114"/>
  <c r="Z20" i="114" s="1"/>
  <c r="M20" i="114"/>
  <c r="H20" i="114"/>
  <c r="H29" i="110"/>
  <c r="H30" i="110"/>
  <c r="H31" i="110"/>
  <c r="H32" i="110"/>
  <c r="H33" i="110"/>
  <c r="H34" i="110"/>
  <c r="H35" i="110"/>
  <c r="H36" i="110"/>
  <c r="H37" i="110"/>
  <c r="H38" i="110"/>
  <c r="H39" i="110"/>
  <c r="H40" i="110"/>
  <c r="H41" i="110"/>
  <c r="H42" i="110"/>
  <c r="H43" i="110"/>
  <c r="AL27" i="110"/>
  <c r="AL28" i="110"/>
  <c r="AL37" i="110"/>
  <c r="AL46" i="110"/>
  <c r="AL47" i="110"/>
  <c r="AL48" i="110"/>
  <c r="AL49" i="110"/>
  <c r="AL50" i="110"/>
  <c r="AL51" i="110"/>
  <c r="AL52" i="110"/>
  <c r="AL53" i="110"/>
  <c r="AL54" i="110"/>
  <c r="AL55" i="110"/>
  <c r="AL56" i="110"/>
  <c r="AL57" i="110"/>
  <c r="AL58" i="110"/>
  <c r="AL59" i="110"/>
  <c r="AL60" i="110"/>
  <c r="AL61" i="110"/>
  <c r="AL62" i="110"/>
  <c r="AL63" i="110"/>
  <c r="AL64" i="110"/>
  <c r="AL65" i="110"/>
  <c r="AL66" i="110"/>
  <c r="AL67" i="110"/>
  <c r="AL68" i="110"/>
  <c r="AL69" i="110"/>
  <c r="AL70" i="110"/>
  <c r="AL71" i="110"/>
  <c r="AL72" i="110"/>
  <c r="AL73" i="110"/>
  <c r="AL74" i="110"/>
  <c r="AL75" i="110"/>
  <c r="AL76" i="110"/>
  <c r="AL77" i="110"/>
  <c r="AL78" i="110"/>
  <c r="AL79" i="110"/>
  <c r="AL80" i="110"/>
  <c r="AL81" i="110"/>
  <c r="AL82" i="110"/>
  <c r="AL83" i="110"/>
  <c r="AL84" i="110"/>
  <c r="AL85" i="110"/>
  <c r="AL86" i="110"/>
  <c r="AL87" i="110"/>
  <c r="AL88" i="110"/>
  <c r="AL89" i="110"/>
  <c r="AL90" i="110"/>
  <c r="AL91" i="110"/>
  <c r="AL92" i="110"/>
  <c r="AL93" i="110"/>
  <c r="AL94" i="110"/>
  <c r="AL95" i="110"/>
  <c r="AL96" i="110"/>
  <c r="AL97" i="110"/>
  <c r="AL98" i="110"/>
  <c r="AL99" i="110"/>
  <c r="AL100" i="110"/>
  <c r="AL101" i="110"/>
  <c r="AL102" i="110"/>
  <c r="AL103" i="110"/>
  <c r="AL104" i="110"/>
  <c r="AL21" i="110"/>
  <c r="AL22" i="110"/>
  <c r="AL23" i="110"/>
  <c r="AL24" i="110"/>
  <c r="AL25" i="110"/>
  <c r="AL26" i="110"/>
  <c r="AL20" i="110"/>
  <c r="AF27" i="110"/>
  <c r="AF28" i="110"/>
  <c r="AF37" i="110"/>
  <c r="AF46" i="110"/>
  <c r="AF47" i="110"/>
  <c r="AF48" i="110"/>
  <c r="AF49" i="110"/>
  <c r="AF50" i="110"/>
  <c r="AF51" i="110"/>
  <c r="AF52" i="110"/>
  <c r="AF53" i="110"/>
  <c r="AF54" i="110"/>
  <c r="AF55" i="110"/>
  <c r="AF56" i="110"/>
  <c r="AF57" i="110"/>
  <c r="AF58" i="110"/>
  <c r="AF59" i="110"/>
  <c r="AF60" i="110"/>
  <c r="AF61" i="110"/>
  <c r="AF62" i="110"/>
  <c r="AF63" i="110"/>
  <c r="AF64" i="110"/>
  <c r="AF65" i="110"/>
  <c r="AF66" i="110"/>
  <c r="AF67" i="110"/>
  <c r="AF68" i="110"/>
  <c r="AF69" i="110"/>
  <c r="AF70" i="110"/>
  <c r="AF71" i="110"/>
  <c r="AF72" i="110"/>
  <c r="AF73" i="110"/>
  <c r="AF74" i="110"/>
  <c r="AF75" i="110"/>
  <c r="AF76" i="110"/>
  <c r="AF77" i="110"/>
  <c r="AF78" i="110"/>
  <c r="AF79" i="110"/>
  <c r="AF80" i="110"/>
  <c r="AF81" i="110"/>
  <c r="AF82" i="110"/>
  <c r="AF83" i="110"/>
  <c r="AF84" i="110"/>
  <c r="AF85" i="110"/>
  <c r="AF86" i="110"/>
  <c r="AF87" i="110"/>
  <c r="AF88" i="110"/>
  <c r="AF89" i="110"/>
  <c r="AF90" i="110"/>
  <c r="AF91" i="110"/>
  <c r="AF92" i="110"/>
  <c r="AF93" i="110"/>
  <c r="AF94" i="110"/>
  <c r="AF95" i="110"/>
  <c r="AF96" i="110"/>
  <c r="AF97" i="110"/>
  <c r="AF98" i="110"/>
  <c r="AF99" i="110"/>
  <c r="AF100" i="110"/>
  <c r="AF101" i="110"/>
  <c r="AF102" i="110"/>
  <c r="AF103" i="110"/>
  <c r="AF104" i="110"/>
  <c r="AF23" i="110"/>
  <c r="AF24" i="110"/>
  <c r="AF25" i="110"/>
  <c r="AF26" i="110"/>
  <c r="AF21" i="110"/>
  <c r="AF22" i="110"/>
  <c r="AF20" i="110"/>
  <c r="AH58" i="114" l="1"/>
  <c r="AC36" i="114"/>
  <c r="AM49" i="114"/>
  <c r="AM50" i="114"/>
  <c r="AM54" i="114"/>
  <c r="AG54" i="114"/>
  <c r="AM56" i="114"/>
  <c r="AG56" i="114"/>
  <c r="AC58" i="114"/>
  <c r="AG67" i="114"/>
  <c r="AM68" i="114"/>
  <c r="AH68" i="114"/>
  <c r="AC75" i="114"/>
  <c r="AG78" i="114"/>
  <c r="AH78" i="114"/>
  <c r="AM84" i="114"/>
  <c r="AH85" i="114"/>
  <c r="AH87" i="114"/>
  <c r="Y89" i="114"/>
  <c r="AB89" i="114" s="1"/>
  <c r="AG44" i="114"/>
  <c r="AG46" i="114"/>
  <c r="AH54" i="114"/>
  <c r="AH56" i="114"/>
  <c r="Y58" i="114"/>
  <c r="AB58" i="114" s="1"/>
  <c r="Y60" i="114"/>
  <c r="AB60" i="114" s="1"/>
  <c r="AG60" i="114"/>
  <c r="AM61" i="114"/>
  <c r="AI67" i="114"/>
  <c r="AG69" i="114"/>
  <c r="AI74" i="114"/>
  <c r="Y75" i="114"/>
  <c r="AB75" i="114" s="1"/>
  <c r="AC77" i="114"/>
  <c r="AD78" i="114"/>
  <c r="Y79" i="114"/>
  <c r="AB79" i="114" s="1"/>
  <c r="AH80" i="114"/>
  <c r="Y81" i="114"/>
  <c r="AB81" i="114" s="1"/>
  <c r="AH28" i="114"/>
  <c r="AD29" i="114"/>
  <c r="AH32" i="114"/>
  <c r="Y44" i="114"/>
  <c r="AB44" i="114" s="1"/>
  <c r="AG45" i="114"/>
  <c r="Y46" i="114"/>
  <c r="AB46" i="114" s="1"/>
  <c r="AG48" i="114"/>
  <c r="AC54" i="114"/>
  <c r="AC56" i="114"/>
  <c r="AM58" i="114"/>
  <c r="AG58" i="114"/>
  <c r="AI59" i="114"/>
  <c r="AM60" i="114"/>
  <c r="AH60" i="114"/>
  <c r="AD61" i="114"/>
  <c r="AG64" i="114"/>
  <c r="AI65" i="114"/>
  <c r="AH66" i="114"/>
  <c r="AD67" i="114"/>
  <c r="AM74" i="114"/>
  <c r="AD74" i="114"/>
  <c r="AG75" i="114"/>
  <c r="Z76" i="114"/>
  <c r="AM80" i="114"/>
  <c r="AD80" i="114"/>
  <c r="AI82" i="114"/>
  <c r="Y83" i="114"/>
  <c r="AB83" i="114" s="1"/>
  <c r="AI84" i="114"/>
  <c r="AH89" i="114"/>
  <c r="AB38" i="114"/>
  <c r="AB29" i="114"/>
  <c r="AE29" i="114" s="1"/>
  <c r="AF29" i="114" s="1"/>
  <c r="AG29" i="114" s="1"/>
  <c r="Z31" i="114"/>
  <c r="AC37" i="114"/>
  <c r="AI39" i="114"/>
  <c r="AH42" i="114"/>
  <c r="Z27" i="114"/>
  <c r="AB27" i="114" s="1"/>
  <c r="AE27" i="114" s="1"/>
  <c r="AF27" i="114" s="1"/>
  <c r="AG27" i="114" s="1"/>
  <c r="Y42" i="114"/>
  <c r="AB42" i="114" s="1"/>
  <c r="Y24" i="114"/>
  <c r="AB24" i="114" s="1"/>
  <c r="Y20" i="114"/>
  <c r="AB20" i="114" s="1"/>
  <c r="AH23" i="114"/>
  <c r="AD25" i="114"/>
  <c r="AE28" i="114"/>
  <c r="AF28" i="114" s="1"/>
  <c r="AG28" i="114" s="1"/>
  <c r="AB31" i="114"/>
  <c r="AC38" i="114"/>
  <c r="AG80" i="114"/>
  <c r="AG76" i="114"/>
  <c r="AM71" i="114"/>
  <c r="AG74" i="114"/>
  <c r="AG82" i="114"/>
  <c r="AI34" i="114"/>
  <c r="AM53" i="114"/>
  <c r="AH20" i="114"/>
  <c r="Z23" i="114"/>
  <c r="AB23" i="114" s="1"/>
  <c r="AE23" i="114" s="1"/>
  <c r="AF23" i="114" s="1"/>
  <c r="AG23" i="114" s="1"/>
  <c r="AH24" i="114"/>
  <c r="AJ28" i="114"/>
  <c r="AL28" i="114" s="1"/>
  <c r="AM28" i="114" s="1"/>
  <c r="AH29" i="114"/>
  <c r="AJ29" i="114" s="1"/>
  <c r="AL29" i="114" s="1"/>
  <c r="AM29" i="114" s="1"/>
  <c r="Y30" i="114"/>
  <c r="AB30" i="114" s="1"/>
  <c r="AD30" i="114"/>
  <c r="AE30" i="114" s="1"/>
  <c r="AF30" i="114" s="1"/>
  <c r="AG30" i="114" s="1"/>
  <c r="AC33" i="114"/>
  <c r="AH36" i="114"/>
  <c r="Y37" i="114"/>
  <c r="AB37" i="114" s="1"/>
  <c r="AI37" i="114"/>
  <c r="AH38" i="114"/>
  <c r="AJ38" i="114" s="1"/>
  <c r="AL38" i="114" s="1"/>
  <c r="AM38" i="114" s="1"/>
  <c r="Y39" i="114"/>
  <c r="AB39" i="114" s="1"/>
  <c r="AC40" i="114"/>
  <c r="AM44" i="114"/>
  <c r="AM46" i="114"/>
  <c r="AH48" i="114"/>
  <c r="AH50" i="114"/>
  <c r="AD51" i="114"/>
  <c r="AC52" i="114"/>
  <c r="AH52" i="114"/>
  <c r="AD20" i="114"/>
  <c r="AD24" i="114"/>
  <c r="AE24" i="114" s="1"/>
  <c r="AD22" i="114"/>
  <c r="AE22" i="114" s="1"/>
  <c r="AF22" i="114" s="1"/>
  <c r="AG22" i="114" s="1"/>
  <c r="Z25" i="114"/>
  <c r="AB25" i="114" s="1"/>
  <c r="AE25" i="114" s="1"/>
  <c r="AH25" i="114"/>
  <c r="Y26" i="114"/>
  <c r="AB26" i="114" s="1"/>
  <c r="AD26" i="114"/>
  <c r="AE26" i="114" s="1"/>
  <c r="AF26" i="114" s="1"/>
  <c r="AG26" i="114" s="1"/>
  <c r="AD27" i="114"/>
  <c r="Z29" i="114"/>
  <c r="AH30" i="114"/>
  <c r="AJ30" i="114" s="1"/>
  <c r="AL30" i="114" s="1"/>
  <c r="AM30" i="114" s="1"/>
  <c r="AC32" i="114"/>
  <c r="AI33" i="114"/>
  <c r="Y34" i="114"/>
  <c r="Z36" i="114"/>
  <c r="AB36" i="114" s="1"/>
  <c r="AE36" i="114" s="1"/>
  <c r="Z38" i="114"/>
  <c r="AH44" i="114"/>
  <c r="AH46" i="114"/>
  <c r="AG49" i="114"/>
  <c r="Y52" i="114"/>
  <c r="AB52" i="114" s="1"/>
  <c r="AH22" i="114"/>
  <c r="AJ22" i="114" s="1"/>
  <c r="AL22" i="114" s="1"/>
  <c r="AM22" i="114" s="1"/>
  <c r="Z21" i="114"/>
  <c r="AB21" i="114" s="1"/>
  <c r="AE21" i="114" s="1"/>
  <c r="AF21" i="114" s="1"/>
  <c r="AG21" i="114" s="1"/>
  <c r="AH21" i="114"/>
  <c r="Y22" i="114"/>
  <c r="AB22" i="114" s="1"/>
  <c r="AH26" i="114"/>
  <c r="AJ26" i="114" s="1"/>
  <c r="AL26" i="114" s="1"/>
  <c r="AM26" i="114" s="1"/>
  <c r="AH27" i="114"/>
  <c r="AJ27" i="114" s="1"/>
  <c r="AL27" i="114" s="1"/>
  <c r="AM27" i="114" s="1"/>
  <c r="AD28" i="114"/>
  <c r="AM52" i="114"/>
  <c r="AI53" i="114"/>
  <c r="AE20" i="114"/>
  <c r="AF20" i="114" s="1"/>
  <c r="AG20" i="114" s="1"/>
  <c r="AE38" i="114"/>
  <c r="AF38" i="114" s="1"/>
  <c r="AG38" i="114" s="1"/>
  <c r="AE37" i="114"/>
  <c r="AE39" i="114"/>
  <c r="AF39" i="114" s="1"/>
  <c r="AG39" i="114" s="1"/>
  <c r="AI43" i="114"/>
  <c r="Z45" i="114"/>
  <c r="Y45" i="114"/>
  <c r="AB45" i="114" s="1"/>
  <c r="Z49" i="114"/>
  <c r="Y49" i="114"/>
  <c r="AB49" i="114" s="1"/>
  <c r="Z61" i="114"/>
  <c r="Y61" i="114"/>
  <c r="AB61" i="114" s="1"/>
  <c r="Z69" i="114"/>
  <c r="Y69" i="114"/>
  <c r="AB69" i="114" s="1"/>
  <c r="AH69" i="114"/>
  <c r="AI69" i="114"/>
  <c r="AB34" i="114"/>
  <c r="AD34" i="114"/>
  <c r="AE34" i="114" s="1"/>
  <c r="AF34" i="114" s="1"/>
  <c r="AG34" i="114" s="1"/>
  <c r="Z43" i="114"/>
  <c r="Y43" i="114"/>
  <c r="AB32" i="114"/>
  <c r="AE32" i="114" s="1"/>
  <c r="AC35" i="114"/>
  <c r="AE35" i="114" s="1"/>
  <c r="AF35" i="114" s="1"/>
  <c r="AG35" i="114" s="1"/>
  <c r="AI35" i="114"/>
  <c r="AC42" i="114"/>
  <c r="AE42" i="114" s="1"/>
  <c r="AF42" i="114" s="1"/>
  <c r="AG42" i="114" s="1"/>
  <c r="AI45" i="114"/>
  <c r="AC46" i="114"/>
  <c r="AI49" i="114"/>
  <c r="AC50" i="114"/>
  <c r="Z55" i="114"/>
  <c r="Y55" i="114"/>
  <c r="AB55" i="114" s="1"/>
  <c r="AG55" i="114"/>
  <c r="AG61" i="114"/>
  <c r="Z63" i="114"/>
  <c r="Y63" i="114"/>
  <c r="AB63" i="114" s="1"/>
  <c r="AC64" i="114"/>
  <c r="AD87" i="114"/>
  <c r="AC89" i="114"/>
  <c r="AD89" i="114"/>
  <c r="Y40" i="114"/>
  <c r="AB40" i="114" s="1"/>
  <c r="AE40" i="114" s="1"/>
  <c r="AF40" i="114" s="1"/>
  <c r="AG40" i="114" s="1"/>
  <c r="AI41" i="114"/>
  <c r="Z47" i="114"/>
  <c r="Y47" i="114"/>
  <c r="AB47" i="114" s="1"/>
  <c r="AG47" i="114"/>
  <c r="Z51" i="114"/>
  <c r="Y51" i="114"/>
  <c r="AB51" i="114" s="1"/>
  <c r="AI61" i="114"/>
  <c r="Z65" i="114"/>
  <c r="Y65" i="114"/>
  <c r="AB65" i="114" s="1"/>
  <c r="Y74" i="114"/>
  <c r="AB74" i="114" s="1"/>
  <c r="Z74" i="114"/>
  <c r="AD79" i="114"/>
  <c r="AC79" i="114"/>
  <c r="Y82" i="114"/>
  <c r="AB82" i="114" s="1"/>
  <c r="Z82" i="114"/>
  <c r="Y35" i="114"/>
  <c r="AB35" i="114" s="1"/>
  <c r="Z41" i="114"/>
  <c r="Y41" i="114"/>
  <c r="AB41" i="114" s="1"/>
  <c r="AC31" i="114"/>
  <c r="AE31" i="114" s="1"/>
  <c r="AF31" i="114" s="1"/>
  <c r="AG31" i="114" s="1"/>
  <c r="AI31" i="114"/>
  <c r="Y33" i="114"/>
  <c r="AB33" i="114" s="1"/>
  <c r="AJ42" i="114"/>
  <c r="AL42" i="114" s="1"/>
  <c r="AM42" i="114" s="1"/>
  <c r="AC44" i="114"/>
  <c r="AI47" i="114"/>
  <c r="AC48" i="114"/>
  <c r="AG51" i="114"/>
  <c r="Z53" i="114"/>
  <c r="Y53" i="114"/>
  <c r="AB53" i="114" s="1"/>
  <c r="AG53" i="114"/>
  <c r="Z57" i="114"/>
  <c r="Y57" i="114"/>
  <c r="AB57" i="114" s="1"/>
  <c r="AG57" i="114"/>
  <c r="Z59" i="114"/>
  <c r="Y59" i="114"/>
  <c r="AB59" i="114" s="1"/>
  <c r="AC60" i="114"/>
  <c r="AG65" i="114"/>
  <c r="Z67" i="114"/>
  <c r="Y67" i="114"/>
  <c r="AB67" i="114" s="1"/>
  <c r="AC68" i="114"/>
  <c r="AM69" i="114"/>
  <c r="AH40" i="114"/>
  <c r="AJ40" i="114" s="1"/>
  <c r="AL40" i="114" s="1"/>
  <c r="AM40" i="114" s="1"/>
  <c r="Z94" i="114"/>
  <c r="Y94" i="114"/>
  <c r="AB94" i="114" s="1"/>
  <c r="AH94" i="114"/>
  <c r="AI94" i="114"/>
  <c r="Z96" i="114"/>
  <c r="Y96" i="114"/>
  <c r="AB96" i="114" s="1"/>
  <c r="AH96" i="114"/>
  <c r="AI96" i="114"/>
  <c r="AC41" i="114"/>
  <c r="AC43" i="114"/>
  <c r="AC45" i="114"/>
  <c r="AC47" i="114"/>
  <c r="AC49" i="114"/>
  <c r="AC53" i="114"/>
  <c r="AC55" i="114"/>
  <c r="AC57" i="114"/>
  <c r="AC69" i="114"/>
  <c r="AC71" i="114"/>
  <c r="AI71" i="114"/>
  <c r="AC73" i="114"/>
  <c r="AH76" i="114"/>
  <c r="AC81" i="114"/>
  <c r="AM100" i="114"/>
  <c r="Y71" i="114"/>
  <c r="AB71" i="114" s="1"/>
  <c r="Y73" i="114"/>
  <c r="AB73" i="114" s="1"/>
  <c r="Z80" i="114"/>
  <c r="Z84" i="114"/>
  <c r="Y84" i="114"/>
  <c r="AB84" i="114" s="1"/>
  <c r="Z86" i="114"/>
  <c r="Y86" i="114"/>
  <c r="AB86" i="114" s="1"/>
  <c r="AH86" i="114"/>
  <c r="AI86" i="114"/>
  <c r="Z88" i="114"/>
  <c r="Y88" i="114"/>
  <c r="AB88" i="114" s="1"/>
  <c r="AH88" i="114"/>
  <c r="AI88" i="114"/>
  <c r="AG98" i="114"/>
  <c r="Z102" i="114"/>
  <c r="Y102" i="114"/>
  <c r="AB102" i="114" s="1"/>
  <c r="AH102" i="114"/>
  <c r="AI102" i="114"/>
  <c r="Z104" i="114"/>
  <c r="Y104" i="114"/>
  <c r="AB104" i="114" s="1"/>
  <c r="AH104" i="114"/>
  <c r="AI104" i="114"/>
  <c r="AH73" i="114"/>
  <c r="AH75" i="114"/>
  <c r="AH77" i="114"/>
  <c r="AH79" i="114"/>
  <c r="AH81" i="114"/>
  <c r="AH83" i="114"/>
  <c r="AG86" i="114"/>
  <c r="AC91" i="114"/>
  <c r="Z92" i="114"/>
  <c r="Y92" i="114"/>
  <c r="AB92" i="114" s="1"/>
  <c r="AG94" i="114"/>
  <c r="AC99" i="114"/>
  <c r="Z100" i="114"/>
  <c r="Y100" i="114"/>
  <c r="AB100" i="114" s="1"/>
  <c r="AG102" i="114"/>
  <c r="AD84" i="114"/>
  <c r="AC84" i="114"/>
  <c r="AG84" i="114"/>
  <c r="Z90" i="114"/>
  <c r="Y90" i="114"/>
  <c r="AB90" i="114" s="1"/>
  <c r="AG92" i="114"/>
  <c r="Z98" i="114"/>
  <c r="Y98" i="114"/>
  <c r="AB98" i="114" s="1"/>
  <c r="AG100" i="114"/>
  <c r="AC86" i="114"/>
  <c r="AC88" i="114"/>
  <c r="AC90" i="114"/>
  <c r="AC92" i="114"/>
  <c r="AC94" i="114"/>
  <c r="AC96" i="114"/>
  <c r="AC98" i="114"/>
  <c r="AC100" i="114"/>
  <c r="AC102" i="114"/>
  <c r="AC104" i="114"/>
  <c r="D37" i="93"/>
  <c r="E21" i="93"/>
  <c r="AJ23" i="114" l="1"/>
  <c r="AL23" i="114" s="1"/>
  <c r="AM23" i="114" s="1"/>
  <c r="AJ25" i="114"/>
  <c r="AL25" i="114" s="1"/>
  <c r="AM25" i="114" s="1"/>
  <c r="AF25" i="114"/>
  <c r="AG25" i="114" s="1"/>
  <c r="AJ21" i="114"/>
  <c r="AL21" i="114" s="1"/>
  <c r="AM21" i="114" s="1"/>
  <c r="AF36" i="114"/>
  <c r="AG36" i="114" s="1"/>
  <c r="AJ36" i="114"/>
  <c r="AL36" i="114" s="1"/>
  <c r="AM36" i="114" s="1"/>
  <c r="AF24" i="114"/>
  <c r="AG24" i="114" s="1"/>
  <c r="AJ24" i="114"/>
  <c r="AL24" i="114" s="1"/>
  <c r="AM24" i="114" s="1"/>
  <c r="AE33" i="114"/>
  <c r="AB43" i="114"/>
  <c r="K14" i="114" s="1"/>
  <c r="AE43" i="114"/>
  <c r="AF43" i="114" s="1"/>
  <c r="AG43" i="114" s="1"/>
  <c r="AJ37" i="114"/>
  <c r="AL37" i="114" s="1"/>
  <c r="AM37" i="114" s="1"/>
  <c r="AF37" i="114"/>
  <c r="AG37" i="114" s="1"/>
  <c r="AJ31" i="114"/>
  <c r="AL31" i="114" s="1"/>
  <c r="AM31" i="114" s="1"/>
  <c r="AJ35" i="114"/>
  <c r="AL35" i="114" s="1"/>
  <c r="AM35" i="114" s="1"/>
  <c r="AF32" i="114"/>
  <c r="AG32" i="114" s="1"/>
  <c r="AJ32" i="114"/>
  <c r="AL32" i="114" s="1"/>
  <c r="AM32" i="114" s="1"/>
  <c r="AF33" i="114"/>
  <c r="AG33" i="114" s="1"/>
  <c r="AJ33" i="114"/>
  <c r="AL33" i="114" s="1"/>
  <c r="AM33" i="114" s="1"/>
  <c r="AJ39" i="114"/>
  <c r="AL39" i="114" s="1"/>
  <c r="AM39" i="114" s="1"/>
  <c r="AJ34" i="114"/>
  <c r="AL34" i="114" s="1"/>
  <c r="AM34" i="114" s="1"/>
  <c r="AE41" i="114"/>
  <c r="P8" i="114"/>
  <c r="AJ20" i="114"/>
  <c r="AL20" i="114" s="1"/>
  <c r="AM20" i="114" s="1"/>
  <c r="H12" i="112"/>
  <c r="H13" i="112"/>
  <c r="H14" i="112"/>
  <c r="H15" i="112"/>
  <c r="H16" i="112"/>
  <c r="H17" i="112"/>
  <c r="H18" i="112"/>
  <c r="H19" i="112"/>
  <c r="H20" i="112"/>
  <c r="H21" i="112"/>
  <c r="H22" i="112"/>
  <c r="H23" i="112"/>
  <c r="H24" i="112"/>
  <c r="H25" i="112"/>
  <c r="H8" i="112"/>
  <c r="H9" i="112"/>
  <c r="H10" i="112"/>
  <c r="H11" i="112"/>
  <c r="H7" i="112"/>
  <c r="H6" i="112"/>
  <c r="P14" i="114" l="1"/>
  <c r="K8" i="114"/>
  <c r="D21" i="93" s="1"/>
  <c r="AJ43" i="114"/>
  <c r="AL43" i="114" s="1"/>
  <c r="AM43" i="114" s="1"/>
  <c r="M14" i="114"/>
  <c r="D26" i="93"/>
  <c r="AF41" i="114"/>
  <c r="AG41" i="114" s="1"/>
  <c r="AJ41" i="114"/>
  <c r="AL41" i="114" s="1"/>
  <c r="AM41" i="114" s="1"/>
  <c r="P11" i="114" s="1"/>
  <c r="K11" i="114"/>
  <c r="G3" i="111"/>
  <c r="M8" i="114" l="1"/>
  <c r="E41" i="93" s="1"/>
  <c r="K12" i="114"/>
  <c r="M12" i="114" s="1"/>
  <c r="E45" i="93" s="1"/>
  <c r="M11" i="114"/>
  <c r="E44" i="93" s="1"/>
  <c r="D24" i="93"/>
  <c r="P12" i="114"/>
  <c r="K9" i="114"/>
  <c r="D22" i="93" s="1"/>
  <c r="K10" i="114"/>
  <c r="P9" i="114"/>
  <c r="P10" i="114"/>
  <c r="M44" i="110"/>
  <c r="M45" i="110"/>
  <c r="M46" i="110"/>
  <c r="M47" i="110"/>
  <c r="M48" i="110"/>
  <c r="M49" i="110"/>
  <c r="M50" i="110"/>
  <c r="M51" i="110"/>
  <c r="M52" i="110"/>
  <c r="M53" i="110"/>
  <c r="M54" i="110"/>
  <c r="M55" i="110"/>
  <c r="M56" i="110"/>
  <c r="M57" i="110"/>
  <c r="M58" i="110"/>
  <c r="M59" i="110"/>
  <c r="M60" i="110"/>
  <c r="M61" i="110"/>
  <c r="M62" i="110"/>
  <c r="M63" i="110"/>
  <c r="M64" i="110"/>
  <c r="M65" i="110"/>
  <c r="M66" i="110"/>
  <c r="M67" i="110"/>
  <c r="M68" i="110"/>
  <c r="M69" i="110"/>
  <c r="M70" i="110"/>
  <c r="M71" i="110"/>
  <c r="M72" i="110"/>
  <c r="M73" i="110"/>
  <c r="M74" i="110"/>
  <c r="M75" i="110"/>
  <c r="M76" i="110"/>
  <c r="M77" i="110"/>
  <c r="M78" i="110"/>
  <c r="M79" i="110"/>
  <c r="M80" i="110"/>
  <c r="M81" i="110"/>
  <c r="M82" i="110"/>
  <c r="M83" i="110"/>
  <c r="M84" i="110"/>
  <c r="M85" i="110"/>
  <c r="M86" i="110"/>
  <c r="M87" i="110"/>
  <c r="M88" i="110"/>
  <c r="M89" i="110"/>
  <c r="M90" i="110"/>
  <c r="M91" i="110"/>
  <c r="M92" i="110"/>
  <c r="M93" i="110"/>
  <c r="M94" i="110"/>
  <c r="M95" i="110"/>
  <c r="M96" i="110"/>
  <c r="M97" i="110"/>
  <c r="M98" i="110"/>
  <c r="M99" i="110"/>
  <c r="M100" i="110"/>
  <c r="M101" i="110"/>
  <c r="M102" i="110"/>
  <c r="M103" i="110"/>
  <c r="M104" i="110"/>
  <c r="D25" i="93" l="1"/>
  <c r="M10" i="114"/>
  <c r="E43" i="93" s="1"/>
  <c r="D23" i="93"/>
  <c r="P13" i="114"/>
  <c r="M9" i="114"/>
  <c r="K13" i="114"/>
  <c r="G9" i="68"/>
  <c r="M13" i="114" l="1"/>
  <c r="E42" i="93"/>
  <c r="B12" i="50"/>
  <c r="B14" i="50"/>
  <c r="G4" i="110" l="1"/>
  <c r="C4" i="110"/>
  <c r="AP104" i="110"/>
  <c r="AZ104" i="110" s="1"/>
  <c r="AO104" i="110" s="1"/>
  <c r="AK104" i="110"/>
  <c r="AI104" i="110"/>
  <c r="AE104" i="110"/>
  <c r="AA104" i="110"/>
  <c r="AG104" i="110" s="1"/>
  <c r="X104" i="110"/>
  <c r="W104" i="110"/>
  <c r="AH104" i="110" s="1"/>
  <c r="V104" i="110"/>
  <c r="AJ104" i="110" s="1"/>
  <c r="AM104" i="110" s="1"/>
  <c r="U104" i="110"/>
  <c r="AD104" i="110" s="1"/>
  <c r="T104" i="110"/>
  <c r="S104" i="110"/>
  <c r="H104" i="110"/>
  <c r="AP103" i="110"/>
  <c r="AZ103" i="110" s="1"/>
  <c r="AO103" i="110" s="1"/>
  <c r="AK103" i="110"/>
  <c r="AG103" i="110"/>
  <c r="AE103" i="110"/>
  <c r="AA103" i="110"/>
  <c r="Y103" i="110"/>
  <c r="AB103" i="110" s="1"/>
  <c r="X103" i="110"/>
  <c r="W103" i="110"/>
  <c r="AI103" i="110" s="1"/>
  <c r="V103" i="110"/>
  <c r="AJ103" i="110" s="1"/>
  <c r="AM103" i="110" s="1"/>
  <c r="U103" i="110"/>
  <c r="AD103" i="110" s="1"/>
  <c r="T103" i="110"/>
  <c r="S103" i="110"/>
  <c r="Z103" i="110" s="1"/>
  <c r="H103" i="110"/>
  <c r="AP102" i="110"/>
  <c r="AZ102" i="110" s="1"/>
  <c r="AO102" i="110" s="1"/>
  <c r="AK102" i="110"/>
  <c r="AE102" i="110"/>
  <c r="AA102" i="110"/>
  <c r="X102" i="110"/>
  <c r="W102" i="110"/>
  <c r="V102" i="110"/>
  <c r="AJ102" i="110" s="1"/>
  <c r="AM102" i="110" s="1"/>
  <c r="U102" i="110"/>
  <c r="AD102" i="110" s="1"/>
  <c r="T102" i="110"/>
  <c r="S102" i="110"/>
  <c r="H102" i="110"/>
  <c r="AP101" i="110"/>
  <c r="AZ101" i="110" s="1"/>
  <c r="AO101" i="110" s="1"/>
  <c r="AK101" i="110"/>
  <c r="AG101" i="110"/>
  <c r="AE101" i="110"/>
  <c r="AC101" i="110"/>
  <c r="AA101" i="110"/>
  <c r="Y101" i="110"/>
  <c r="AB101" i="110" s="1"/>
  <c r="X101" i="110"/>
  <c r="W101" i="110"/>
  <c r="AI101" i="110" s="1"/>
  <c r="V101" i="110"/>
  <c r="AJ101" i="110" s="1"/>
  <c r="AM101" i="110" s="1"/>
  <c r="U101" i="110"/>
  <c r="AD101" i="110" s="1"/>
  <c r="T101" i="110"/>
  <c r="S101" i="110"/>
  <c r="Z101" i="110" s="1"/>
  <c r="H101" i="110"/>
  <c r="AP100" i="110"/>
  <c r="AZ100" i="110" s="1"/>
  <c r="AO100" i="110" s="1"/>
  <c r="AK100" i="110"/>
  <c r="AE100" i="110"/>
  <c r="AA100" i="110"/>
  <c r="X100" i="110"/>
  <c r="W100" i="110"/>
  <c r="AH100" i="110" s="1"/>
  <c r="V100" i="110"/>
  <c r="AJ100" i="110" s="1"/>
  <c r="AM100" i="110" s="1"/>
  <c r="U100" i="110"/>
  <c r="AD100" i="110" s="1"/>
  <c r="T100" i="110"/>
  <c r="S100" i="110"/>
  <c r="H100" i="110"/>
  <c r="AP99" i="110"/>
  <c r="AZ99" i="110" s="1"/>
  <c r="AO99" i="110" s="1"/>
  <c r="AK99" i="110"/>
  <c r="AG99" i="110"/>
  <c r="AE99" i="110"/>
  <c r="AC99" i="110"/>
  <c r="AA99" i="110"/>
  <c r="Y99" i="110"/>
  <c r="AB99" i="110" s="1"/>
  <c r="X99" i="110"/>
  <c r="W99" i="110"/>
  <c r="AI99" i="110" s="1"/>
  <c r="V99" i="110"/>
  <c r="AJ99" i="110" s="1"/>
  <c r="AM99" i="110" s="1"/>
  <c r="U99" i="110"/>
  <c r="AD99" i="110" s="1"/>
  <c r="T99" i="110"/>
  <c r="S99" i="110"/>
  <c r="Z99" i="110" s="1"/>
  <c r="H99" i="110"/>
  <c r="AP98" i="110"/>
  <c r="AZ98" i="110" s="1"/>
  <c r="AO98" i="110" s="1"/>
  <c r="AK98" i="110"/>
  <c r="AE98" i="110"/>
  <c r="AA98" i="110"/>
  <c r="AG98" i="110" s="1"/>
  <c r="X98" i="110"/>
  <c r="W98" i="110"/>
  <c r="AH98" i="110" s="1"/>
  <c r="V98" i="110"/>
  <c r="AJ98" i="110" s="1"/>
  <c r="AM98" i="110" s="1"/>
  <c r="U98" i="110"/>
  <c r="AD98" i="110" s="1"/>
  <c r="T98" i="110"/>
  <c r="S98" i="110"/>
  <c r="H98" i="110"/>
  <c r="AP97" i="110"/>
  <c r="AZ97" i="110" s="1"/>
  <c r="AO97" i="110" s="1"/>
  <c r="AK97" i="110"/>
  <c r="AG97" i="110"/>
  <c r="AE97" i="110"/>
  <c r="AA97" i="110"/>
  <c r="Y97" i="110"/>
  <c r="AB97" i="110" s="1"/>
  <c r="X97" i="110"/>
  <c r="W97" i="110"/>
  <c r="AI97" i="110" s="1"/>
  <c r="V97" i="110"/>
  <c r="AJ97" i="110" s="1"/>
  <c r="AM97" i="110" s="1"/>
  <c r="U97" i="110"/>
  <c r="T97" i="110"/>
  <c r="S97" i="110"/>
  <c r="Z97" i="110" s="1"/>
  <c r="H97" i="110"/>
  <c r="AP96" i="110"/>
  <c r="AZ96" i="110" s="1"/>
  <c r="AO96" i="110" s="1"/>
  <c r="AK96" i="110"/>
  <c r="AI96" i="110"/>
  <c r="AE96" i="110"/>
  <c r="AA96" i="110"/>
  <c r="X96" i="110"/>
  <c r="W96" i="110"/>
  <c r="AH96" i="110" s="1"/>
  <c r="V96" i="110"/>
  <c r="AJ96" i="110" s="1"/>
  <c r="AM96" i="110" s="1"/>
  <c r="U96" i="110"/>
  <c r="AD96" i="110" s="1"/>
  <c r="T96" i="110"/>
  <c r="S96" i="110"/>
  <c r="H96" i="110"/>
  <c r="AP95" i="110"/>
  <c r="AZ95" i="110" s="1"/>
  <c r="AO95" i="110" s="1"/>
  <c r="AK95" i="110"/>
  <c r="AG95" i="110"/>
  <c r="AE95" i="110"/>
  <c r="AA95" i="110"/>
  <c r="Y95" i="110"/>
  <c r="AB95" i="110" s="1"/>
  <c r="X95" i="110"/>
  <c r="W95" i="110"/>
  <c r="AI95" i="110" s="1"/>
  <c r="V95" i="110"/>
  <c r="AJ95" i="110" s="1"/>
  <c r="AM95" i="110" s="1"/>
  <c r="U95" i="110"/>
  <c r="AD95" i="110" s="1"/>
  <c r="T95" i="110"/>
  <c r="S95" i="110"/>
  <c r="Z95" i="110" s="1"/>
  <c r="H95" i="110"/>
  <c r="AP94" i="110"/>
  <c r="AZ94" i="110" s="1"/>
  <c r="AO94" i="110" s="1"/>
  <c r="AK94" i="110"/>
  <c r="AE94" i="110"/>
  <c r="AA94" i="110"/>
  <c r="X94" i="110"/>
  <c r="W94" i="110"/>
  <c r="V94" i="110"/>
  <c r="AJ94" i="110" s="1"/>
  <c r="AM94" i="110" s="1"/>
  <c r="U94" i="110"/>
  <c r="AD94" i="110" s="1"/>
  <c r="T94" i="110"/>
  <c r="S94" i="110"/>
  <c r="H94" i="110"/>
  <c r="AP93" i="110"/>
  <c r="AZ93" i="110" s="1"/>
  <c r="AO93" i="110" s="1"/>
  <c r="AK93" i="110"/>
  <c r="AG93" i="110"/>
  <c r="AE93" i="110"/>
  <c r="AC93" i="110"/>
  <c r="AA93" i="110"/>
  <c r="Y93" i="110"/>
  <c r="AB93" i="110" s="1"/>
  <c r="X93" i="110"/>
  <c r="W93" i="110"/>
  <c r="AI93" i="110" s="1"/>
  <c r="V93" i="110"/>
  <c r="AJ93" i="110" s="1"/>
  <c r="AM93" i="110" s="1"/>
  <c r="U93" i="110"/>
  <c r="AD93" i="110" s="1"/>
  <c r="T93" i="110"/>
  <c r="S93" i="110"/>
  <c r="Z93" i="110" s="1"/>
  <c r="H93" i="110"/>
  <c r="AP92" i="110"/>
  <c r="AZ92" i="110" s="1"/>
  <c r="AO92" i="110" s="1"/>
  <c r="AK92" i="110"/>
  <c r="AE92" i="110"/>
  <c r="AA92" i="110"/>
  <c r="X92" i="110"/>
  <c r="W92" i="110"/>
  <c r="AH92" i="110" s="1"/>
  <c r="V92" i="110"/>
  <c r="AJ92" i="110" s="1"/>
  <c r="AM92" i="110" s="1"/>
  <c r="U92" i="110"/>
  <c r="AD92" i="110" s="1"/>
  <c r="T92" i="110"/>
  <c r="S92" i="110"/>
  <c r="H92" i="110"/>
  <c r="AP91" i="110"/>
  <c r="AZ91" i="110" s="1"/>
  <c r="AO91" i="110" s="1"/>
  <c r="AK91" i="110"/>
  <c r="AG91" i="110"/>
  <c r="AE91" i="110"/>
  <c r="AC91" i="110"/>
  <c r="AA91" i="110"/>
  <c r="X91" i="110"/>
  <c r="W91" i="110"/>
  <c r="V91" i="110"/>
  <c r="AJ91" i="110" s="1"/>
  <c r="AM91" i="110" s="1"/>
  <c r="U91" i="110"/>
  <c r="AD91" i="110" s="1"/>
  <c r="T91" i="110"/>
  <c r="S91" i="110"/>
  <c r="Z91" i="110" s="1"/>
  <c r="H91" i="110"/>
  <c r="AP90" i="110"/>
  <c r="AZ90" i="110" s="1"/>
  <c r="AO90" i="110" s="1"/>
  <c r="AK90" i="110"/>
  <c r="AE90" i="110"/>
  <c r="AA90" i="110"/>
  <c r="AG90" i="110" s="1"/>
  <c r="Y90" i="110"/>
  <c r="AB90" i="110" s="1"/>
  <c r="X90" i="110"/>
  <c r="W90" i="110"/>
  <c r="AH90" i="110" s="1"/>
  <c r="V90" i="110"/>
  <c r="AJ90" i="110" s="1"/>
  <c r="AM90" i="110" s="1"/>
  <c r="U90" i="110"/>
  <c r="AD90" i="110" s="1"/>
  <c r="T90" i="110"/>
  <c r="S90" i="110"/>
  <c r="Z90" i="110" s="1"/>
  <c r="H90" i="110"/>
  <c r="AP89" i="110"/>
  <c r="AZ89" i="110" s="1"/>
  <c r="AO89" i="110" s="1"/>
  <c r="AK89" i="110"/>
  <c r="AE89" i="110"/>
  <c r="AC89" i="110"/>
  <c r="AA89" i="110"/>
  <c r="X89" i="110"/>
  <c r="W89" i="110"/>
  <c r="AH89" i="110" s="1"/>
  <c r="V89" i="110"/>
  <c r="AJ89" i="110" s="1"/>
  <c r="AM89" i="110" s="1"/>
  <c r="U89" i="110"/>
  <c r="AD89" i="110" s="1"/>
  <c r="T89" i="110"/>
  <c r="S89" i="110"/>
  <c r="Z89" i="110" s="1"/>
  <c r="H89" i="110"/>
  <c r="AP88" i="110"/>
  <c r="AZ88" i="110" s="1"/>
  <c r="AO88" i="110" s="1"/>
  <c r="AK88" i="110"/>
  <c r="AE88" i="110"/>
  <c r="AA88" i="110"/>
  <c r="Y88" i="110"/>
  <c r="AB88" i="110" s="1"/>
  <c r="X88" i="110"/>
  <c r="W88" i="110"/>
  <c r="AH88" i="110" s="1"/>
  <c r="V88" i="110"/>
  <c r="AJ88" i="110" s="1"/>
  <c r="AM88" i="110" s="1"/>
  <c r="U88" i="110"/>
  <c r="AD88" i="110" s="1"/>
  <c r="T88" i="110"/>
  <c r="S88" i="110"/>
  <c r="Z88" i="110" s="1"/>
  <c r="H88" i="110"/>
  <c r="AP87" i="110"/>
  <c r="AZ87" i="110" s="1"/>
  <c r="AO87" i="110" s="1"/>
  <c r="AK87" i="110"/>
  <c r="AJ87" i="110"/>
  <c r="AM87" i="110" s="1"/>
  <c r="AG87" i="110"/>
  <c r="AE87" i="110"/>
  <c r="AA87" i="110"/>
  <c r="Y87" i="110"/>
  <c r="AB87" i="110" s="1"/>
  <c r="X87" i="110"/>
  <c r="W87" i="110"/>
  <c r="AH87" i="110" s="1"/>
  <c r="V87" i="110"/>
  <c r="U87" i="110"/>
  <c r="T87" i="110"/>
  <c r="S87" i="110"/>
  <c r="Z87" i="110" s="1"/>
  <c r="H87" i="110"/>
  <c r="AP86" i="110"/>
  <c r="AZ86" i="110" s="1"/>
  <c r="AO86" i="110" s="1"/>
  <c r="AK86" i="110"/>
  <c r="AH86" i="110"/>
  <c r="AG86" i="110"/>
  <c r="AE86" i="110"/>
  <c r="AC86" i="110"/>
  <c r="AA86" i="110"/>
  <c r="Y86" i="110"/>
  <c r="AB86" i="110" s="1"/>
  <c r="X86" i="110"/>
  <c r="W86" i="110"/>
  <c r="AI86" i="110" s="1"/>
  <c r="V86" i="110"/>
  <c r="AJ86" i="110" s="1"/>
  <c r="AM86" i="110" s="1"/>
  <c r="U86" i="110"/>
  <c r="AD86" i="110" s="1"/>
  <c r="T86" i="110"/>
  <c r="S86" i="110"/>
  <c r="Z86" i="110" s="1"/>
  <c r="H86" i="110"/>
  <c r="AP85" i="110"/>
  <c r="AZ85" i="110" s="1"/>
  <c r="AO85" i="110" s="1"/>
  <c r="AK85" i="110"/>
  <c r="AJ85" i="110"/>
  <c r="AM85" i="110" s="1"/>
  <c r="AG85" i="110"/>
  <c r="AE85" i="110"/>
  <c r="AA85" i="110"/>
  <c r="Y85" i="110"/>
  <c r="AB85" i="110" s="1"/>
  <c r="X85" i="110"/>
  <c r="W85" i="110"/>
  <c r="AH85" i="110" s="1"/>
  <c r="V85" i="110"/>
  <c r="U85" i="110"/>
  <c r="T85" i="110"/>
  <c r="S85" i="110"/>
  <c r="Z85" i="110" s="1"/>
  <c r="H85" i="110"/>
  <c r="AP84" i="110"/>
  <c r="AZ84" i="110" s="1"/>
  <c r="AO84" i="110" s="1"/>
  <c r="AK84" i="110"/>
  <c r="AI84" i="110"/>
  <c r="AH84" i="110"/>
  <c r="AG84" i="110"/>
  <c r="AE84" i="110"/>
  <c r="AC84" i="110"/>
  <c r="AA84" i="110"/>
  <c r="Z84" i="110"/>
  <c r="Y84" i="110"/>
  <c r="AB84" i="110" s="1"/>
  <c r="X84" i="110"/>
  <c r="W84" i="110"/>
  <c r="V84" i="110"/>
  <c r="AJ84" i="110" s="1"/>
  <c r="AM84" i="110" s="1"/>
  <c r="U84" i="110"/>
  <c r="AD84" i="110" s="1"/>
  <c r="T84" i="110"/>
  <c r="S84" i="110"/>
  <c r="H84" i="110"/>
  <c r="AP83" i="110"/>
  <c r="AZ83" i="110" s="1"/>
  <c r="AO83" i="110" s="1"/>
  <c r="AK83" i="110"/>
  <c r="AJ83" i="110"/>
  <c r="AM83" i="110" s="1"/>
  <c r="AH83" i="110"/>
  <c r="AG83" i="110"/>
  <c r="AE83" i="110"/>
  <c r="AB83" i="110"/>
  <c r="AA83" i="110"/>
  <c r="Z83" i="110"/>
  <c r="Y83" i="110"/>
  <c r="X83" i="110"/>
  <c r="W83" i="110"/>
  <c r="AI83" i="110" s="1"/>
  <c r="V83" i="110"/>
  <c r="U83" i="110"/>
  <c r="AD83" i="110" s="1"/>
  <c r="T83" i="110"/>
  <c r="S83" i="110"/>
  <c r="H83" i="110"/>
  <c r="AZ82" i="110"/>
  <c r="AO82" i="110" s="1"/>
  <c r="AP82" i="110"/>
  <c r="AK82" i="110"/>
  <c r="AH82" i="110"/>
  <c r="AG82" i="110"/>
  <c r="AE82" i="110"/>
  <c r="AD82" i="110"/>
  <c r="AA82" i="110"/>
  <c r="Z82" i="110"/>
  <c r="X82" i="110"/>
  <c r="W82" i="110"/>
  <c r="AI82" i="110" s="1"/>
  <c r="V82" i="110"/>
  <c r="AJ82" i="110" s="1"/>
  <c r="AM82" i="110" s="1"/>
  <c r="U82" i="110"/>
  <c r="AC82" i="110" s="1"/>
  <c r="T82" i="110"/>
  <c r="S82" i="110"/>
  <c r="Y82" i="110" s="1"/>
  <c r="AB82" i="110" s="1"/>
  <c r="H82" i="110"/>
  <c r="AP81" i="110"/>
  <c r="AZ81" i="110" s="1"/>
  <c r="AO81" i="110" s="1"/>
  <c r="AK81" i="110"/>
  <c r="AJ81" i="110"/>
  <c r="AM81" i="110" s="1"/>
  <c r="AG81" i="110"/>
  <c r="AE81" i="110"/>
  <c r="AB81" i="110"/>
  <c r="AA81" i="110"/>
  <c r="Y81" i="110"/>
  <c r="X81" i="110"/>
  <c r="W81" i="110"/>
  <c r="AI81" i="110" s="1"/>
  <c r="V81" i="110"/>
  <c r="U81" i="110"/>
  <c r="AD81" i="110" s="1"/>
  <c r="T81" i="110"/>
  <c r="S81" i="110"/>
  <c r="Z81" i="110" s="1"/>
  <c r="H81" i="110"/>
  <c r="AZ80" i="110"/>
  <c r="AO80" i="110" s="1"/>
  <c r="AP80" i="110"/>
  <c r="AK80" i="110"/>
  <c r="AH80" i="110"/>
  <c r="AE80" i="110"/>
  <c r="AD80" i="110"/>
  <c r="AA80" i="110"/>
  <c r="Z80" i="110"/>
  <c r="X80" i="110"/>
  <c r="W80" i="110"/>
  <c r="AI80" i="110" s="1"/>
  <c r="V80" i="110"/>
  <c r="AJ80" i="110" s="1"/>
  <c r="AM80" i="110" s="1"/>
  <c r="U80" i="110"/>
  <c r="AC80" i="110" s="1"/>
  <c r="T80" i="110"/>
  <c r="S80" i="110"/>
  <c r="Y80" i="110" s="1"/>
  <c r="AB80" i="110" s="1"/>
  <c r="H80" i="110"/>
  <c r="AP79" i="110"/>
  <c r="AZ79" i="110" s="1"/>
  <c r="AO79" i="110" s="1"/>
  <c r="AK79" i="110"/>
  <c r="AJ79" i="110"/>
  <c r="AM79" i="110" s="1"/>
  <c r="AG79" i="110"/>
  <c r="AE79" i="110"/>
  <c r="AB79" i="110"/>
  <c r="AA79" i="110"/>
  <c r="Y79" i="110"/>
  <c r="X79" i="110"/>
  <c r="W79" i="110"/>
  <c r="AI79" i="110" s="1"/>
  <c r="V79" i="110"/>
  <c r="U79" i="110"/>
  <c r="AD79" i="110" s="1"/>
  <c r="T79" i="110"/>
  <c r="S79" i="110"/>
  <c r="Z79" i="110" s="1"/>
  <c r="H79" i="110"/>
  <c r="AZ78" i="110"/>
  <c r="AO78" i="110" s="1"/>
  <c r="AP78" i="110"/>
  <c r="AK78" i="110"/>
  <c r="AH78" i="110"/>
  <c r="AE78" i="110"/>
  <c r="AD78" i="110"/>
  <c r="AA78" i="110"/>
  <c r="Z78" i="110"/>
  <c r="X78" i="110"/>
  <c r="W78" i="110"/>
  <c r="AI78" i="110" s="1"/>
  <c r="V78" i="110"/>
  <c r="AJ78" i="110" s="1"/>
  <c r="AM78" i="110" s="1"/>
  <c r="U78" i="110"/>
  <c r="AC78" i="110" s="1"/>
  <c r="T78" i="110"/>
  <c r="S78" i="110"/>
  <c r="Y78" i="110" s="1"/>
  <c r="AB78" i="110" s="1"/>
  <c r="H78" i="110"/>
  <c r="AP77" i="110"/>
  <c r="AZ77" i="110" s="1"/>
  <c r="AO77" i="110"/>
  <c r="AK77" i="110"/>
  <c r="AJ77" i="110"/>
  <c r="AM77" i="110" s="1"/>
  <c r="AG77" i="110"/>
  <c r="AE77" i="110"/>
  <c r="AB77" i="110"/>
  <c r="AA77" i="110"/>
  <c r="Y77" i="110"/>
  <c r="X77" i="110"/>
  <c r="W77" i="110"/>
  <c r="AI77" i="110" s="1"/>
  <c r="V77" i="110"/>
  <c r="U77" i="110"/>
  <c r="AD77" i="110" s="1"/>
  <c r="T77" i="110"/>
  <c r="S77" i="110"/>
  <c r="Z77" i="110" s="1"/>
  <c r="H77" i="110"/>
  <c r="AZ76" i="110"/>
  <c r="AO76" i="110" s="1"/>
  <c r="AP76" i="110"/>
  <c r="AK76" i="110"/>
  <c r="AH76" i="110"/>
  <c r="AE76" i="110"/>
  <c r="AD76" i="110"/>
  <c r="AA76" i="110"/>
  <c r="Z76" i="110"/>
  <c r="X76" i="110"/>
  <c r="W76" i="110"/>
  <c r="AI76" i="110" s="1"/>
  <c r="V76" i="110"/>
  <c r="AJ76" i="110" s="1"/>
  <c r="AM76" i="110" s="1"/>
  <c r="U76" i="110"/>
  <c r="AC76" i="110" s="1"/>
  <c r="T76" i="110"/>
  <c r="S76" i="110"/>
  <c r="Y76" i="110" s="1"/>
  <c r="AB76" i="110" s="1"/>
  <c r="H76" i="110"/>
  <c r="AP75" i="110"/>
  <c r="AZ75" i="110" s="1"/>
  <c r="AO75" i="110"/>
  <c r="AK75" i="110"/>
  <c r="AJ75" i="110"/>
  <c r="AM75" i="110" s="1"/>
  <c r="AG75" i="110"/>
  <c r="AE75" i="110"/>
  <c r="AB75" i="110"/>
  <c r="AA75" i="110"/>
  <c r="Y75" i="110"/>
  <c r="X75" i="110"/>
  <c r="W75" i="110"/>
  <c r="AI75" i="110" s="1"/>
  <c r="V75" i="110"/>
  <c r="U75" i="110"/>
  <c r="AD75" i="110" s="1"/>
  <c r="T75" i="110"/>
  <c r="S75" i="110"/>
  <c r="Z75" i="110" s="1"/>
  <c r="H75" i="110"/>
  <c r="AZ74" i="110"/>
  <c r="AO74" i="110" s="1"/>
  <c r="AP74" i="110"/>
  <c r="AK74" i="110"/>
  <c r="AH74" i="110"/>
  <c r="AE74" i="110"/>
  <c r="AD74" i="110"/>
  <c r="AA74" i="110"/>
  <c r="Z74" i="110"/>
  <c r="X74" i="110"/>
  <c r="W74" i="110"/>
  <c r="AI74" i="110" s="1"/>
  <c r="V74" i="110"/>
  <c r="AJ74" i="110" s="1"/>
  <c r="AM74" i="110" s="1"/>
  <c r="U74" i="110"/>
  <c r="AC74" i="110" s="1"/>
  <c r="T74" i="110"/>
  <c r="S74" i="110"/>
  <c r="Y74" i="110" s="1"/>
  <c r="AB74" i="110" s="1"/>
  <c r="H74" i="110"/>
  <c r="AP73" i="110"/>
  <c r="AZ73" i="110" s="1"/>
  <c r="AO73" i="110" s="1"/>
  <c r="AK73" i="110"/>
  <c r="AJ73" i="110"/>
  <c r="AM73" i="110" s="1"/>
  <c r="AG73" i="110"/>
  <c r="AE73" i="110"/>
  <c r="AB73" i="110"/>
  <c r="AA73" i="110"/>
  <c r="Y73" i="110"/>
  <c r="X73" i="110"/>
  <c r="W73" i="110"/>
  <c r="AI73" i="110" s="1"/>
  <c r="V73" i="110"/>
  <c r="U73" i="110"/>
  <c r="AD73" i="110" s="1"/>
  <c r="T73" i="110"/>
  <c r="S73" i="110"/>
  <c r="Z73" i="110" s="1"/>
  <c r="H73" i="110"/>
  <c r="AZ72" i="110"/>
  <c r="AO72" i="110" s="1"/>
  <c r="AP72" i="110"/>
  <c r="AK72" i="110"/>
  <c r="AH72" i="110"/>
  <c r="AE72" i="110"/>
  <c r="AD72" i="110"/>
  <c r="AA72" i="110"/>
  <c r="X72" i="110"/>
  <c r="W72" i="110"/>
  <c r="AI72" i="110" s="1"/>
  <c r="V72" i="110"/>
  <c r="AJ72" i="110" s="1"/>
  <c r="AM72" i="110" s="1"/>
  <c r="U72" i="110"/>
  <c r="AC72" i="110" s="1"/>
  <c r="T72" i="110"/>
  <c r="S72" i="110"/>
  <c r="Y72" i="110" s="1"/>
  <c r="AB72" i="110" s="1"/>
  <c r="H72" i="110"/>
  <c r="AP71" i="110"/>
  <c r="AZ71" i="110" s="1"/>
  <c r="AO71" i="110"/>
  <c r="AK71" i="110"/>
  <c r="AJ71" i="110"/>
  <c r="AM71" i="110" s="1"/>
  <c r="AG71" i="110"/>
  <c r="AE71" i="110"/>
  <c r="AA71" i="110"/>
  <c r="Y71" i="110"/>
  <c r="AB71" i="110" s="1"/>
  <c r="X71" i="110"/>
  <c r="W71" i="110"/>
  <c r="AI71" i="110" s="1"/>
  <c r="V71" i="110"/>
  <c r="U71" i="110"/>
  <c r="AD71" i="110" s="1"/>
  <c r="T71" i="110"/>
  <c r="S71" i="110"/>
  <c r="Z71" i="110" s="1"/>
  <c r="H71" i="110"/>
  <c r="AZ70" i="110"/>
  <c r="AO70" i="110" s="1"/>
  <c r="AP70" i="110"/>
  <c r="AK70" i="110"/>
  <c r="AH70" i="110"/>
  <c r="AE70" i="110"/>
  <c r="AD70" i="110"/>
  <c r="AA70" i="110"/>
  <c r="Z70" i="110"/>
  <c r="X70" i="110"/>
  <c r="W70" i="110"/>
  <c r="AI70" i="110" s="1"/>
  <c r="V70" i="110"/>
  <c r="AJ70" i="110" s="1"/>
  <c r="AM70" i="110" s="1"/>
  <c r="U70" i="110"/>
  <c r="AC70" i="110" s="1"/>
  <c r="T70" i="110"/>
  <c r="S70" i="110"/>
  <c r="Y70" i="110" s="1"/>
  <c r="AB70" i="110" s="1"/>
  <c r="H70" i="110"/>
  <c r="AP69" i="110"/>
  <c r="AZ69" i="110" s="1"/>
  <c r="AO69" i="110" s="1"/>
  <c r="AK69" i="110"/>
  <c r="AJ69" i="110"/>
  <c r="AM69" i="110" s="1"/>
  <c r="AG69" i="110"/>
  <c r="AE69" i="110"/>
  <c r="AC69" i="110"/>
  <c r="AA69" i="110"/>
  <c r="Y69" i="110"/>
  <c r="AB69" i="110" s="1"/>
  <c r="X69" i="110"/>
  <c r="W69" i="110"/>
  <c r="AI69" i="110" s="1"/>
  <c r="V69" i="110"/>
  <c r="U69" i="110"/>
  <c r="AD69" i="110" s="1"/>
  <c r="T69" i="110"/>
  <c r="S69" i="110"/>
  <c r="Z69" i="110" s="1"/>
  <c r="H69" i="110"/>
  <c r="AZ68" i="110"/>
  <c r="AO68" i="110" s="1"/>
  <c r="AP68" i="110"/>
  <c r="AK68" i="110"/>
  <c r="AE68" i="110"/>
  <c r="AD68" i="110"/>
  <c r="AA68" i="110"/>
  <c r="Z68" i="110"/>
  <c r="X68" i="110"/>
  <c r="W68" i="110"/>
  <c r="AI68" i="110" s="1"/>
  <c r="V68" i="110"/>
  <c r="AJ68" i="110" s="1"/>
  <c r="AM68" i="110" s="1"/>
  <c r="U68" i="110"/>
  <c r="AC68" i="110" s="1"/>
  <c r="T68" i="110"/>
  <c r="S68" i="110"/>
  <c r="Y68" i="110" s="1"/>
  <c r="AB68" i="110" s="1"/>
  <c r="H68" i="110"/>
  <c r="AP67" i="110"/>
  <c r="AZ67" i="110" s="1"/>
  <c r="AO67" i="110" s="1"/>
  <c r="AK67" i="110"/>
  <c r="AJ67" i="110"/>
  <c r="AM67" i="110" s="1"/>
  <c r="AG67" i="110"/>
  <c r="AE67" i="110"/>
  <c r="AC67" i="110"/>
  <c r="AB67" i="110"/>
  <c r="AA67" i="110"/>
  <c r="Y67" i="110"/>
  <c r="X67" i="110"/>
  <c r="W67" i="110"/>
  <c r="AI67" i="110" s="1"/>
  <c r="V67" i="110"/>
  <c r="U67" i="110"/>
  <c r="AD67" i="110" s="1"/>
  <c r="T67" i="110"/>
  <c r="S67" i="110"/>
  <c r="Z67" i="110" s="1"/>
  <c r="H67" i="110"/>
  <c r="AZ66" i="110"/>
  <c r="AO66" i="110" s="1"/>
  <c r="AP66" i="110"/>
  <c r="AK66" i="110"/>
  <c r="AE66" i="110"/>
  <c r="AD66" i="110"/>
  <c r="AA66" i="110"/>
  <c r="X66" i="110"/>
  <c r="W66" i="110"/>
  <c r="AH66" i="110" s="1"/>
  <c r="V66" i="110"/>
  <c r="AJ66" i="110" s="1"/>
  <c r="AM66" i="110" s="1"/>
  <c r="U66" i="110"/>
  <c r="AC66" i="110" s="1"/>
  <c r="T66" i="110"/>
  <c r="S66" i="110"/>
  <c r="Y66" i="110" s="1"/>
  <c r="AB66" i="110" s="1"/>
  <c r="H66" i="110"/>
  <c r="AP65" i="110"/>
  <c r="AZ65" i="110" s="1"/>
  <c r="AO65" i="110"/>
  <c r="AK65" i="110"/>
  <c r="AH65" i="110"/>
  <c r="AE65" i="110"/>
  <c r="AD65" i="110"/>
  <c r="AA65" i="110"/>
  <c r="Z65" i="110"/>
  <c r="X65" i="110"/>
  <c r="W65" i="110"/>
  <c r="AI65" i="110" s="1"/>
  <c r="V65" i="110"/>
  <c r="AJ65" i="110" s="1"/>
  <c r="AM65" i="110" s="1"/>
  <c r="U65" i="110"/>
  <c r="AC65" i="110" s="1"/>
  <c r="T65" i="110"/>
  <c r="S65" i="110"/>
  <c r="Y65" i="110" s="1"/>
  <c r="AB65" i="110" s="1"/>
  <c r="H65" i="110"/>
  <c r="AP64" i="110"/>
  <c r="AZ64" i="110" s="1"/>
  <c r="AO64" i="110" s="1"/>
  <c r="AK64" i="110"/>
  <c r="AJ64" i="110"/>
  <c r="AM64" i="110" s="1"/>
  <c r="AG64" i="110"/>
  <c r="AE64" i="110"/>
  <c r="AB64" i="110"/>
  <c r="AA64" i="110"/>
  <c r="Y64" i="110"/>
  <c r="X64" i="110"/>
  <c r="W64" i="110"/>
  <c r="AI64" i="110" s="1"/>
  <c r="V64" i="110"/>
  <c r="U64" i="110"/>
  <c r="AD64" i="110" s="1"/>
  <c r="T64" i="110"/>
  <c r="S64" i="110"/>
  <c r="Z64" i="110" s="1"/>
  <c r="H64" i="110"/>
  <c r="AZ63" i="110"/>
  <c r="AO63" i="110" s="1"/>
  <c r="AP63" i="110"/>
  <c r="AK63" i="110"/>
  <c r="AH63" i="110"/>
  <c r="AE63" i="110"/>
  <c r="AD63" i="110"/>
  <c r="AA63" i="110"/>
  <c r="Z63" i="110"/>
  <c r="X63" i="110"/>
  <c r="W63" i="110"/>
  <c r="AI63" i="110" s="1"/>
  <c r="V63" i="110"/>
  <c r="AJ63" i="110" s="1"/>
  <c r="AM63" i="110" s="1"/>
  <c r="U63" i="110"/>
  <c r="AC63" i="110" s="1"/>
  <c r="T63" i="110"/>
  <c r="S63" i="110"/>
  <c r="Y63" i="110" s="1"/>
  <c r="AB63" i="110" s="1"/>
  <c r="H63" i="110"/>
  <c r="AP62" i="110"/>
  <c r="AZ62" i="110" s="1"/>
  <c r="AO62" i="110" s="1"/>
  <c r="AK62" i="110"/>
  <c r="AJ62" i="110"/>
  <c r="AM62" i="110" s="1"/>
  <c r="AG62" i="110"/>
  <c r="AE62" i="110"/>
  <c r="AB62" i="110"/>
  <c r="AA62" i="110"/>
  <c r="Y62" i="110"/>
  <c r="X62" i="110"/>
  <c r="W62" i="110"/>
  <c r="AI62" i="110" s="1"/>
  <c r="V62" i="110"/>
  <c r="U62" i="110"/>
  <c r="AD62" i="110" s="1"/>
  <c r="T62" i="110"/>
  <c r="S62" i="110"/>
  <c r="Z62" i="110" s="1"/>
  <c r="H62" i="110"/>
  <c r="AZ61" i="110"/>
  <c r="AO61" i="110" s="1"/>
  <c r="AP61" i="110"/>
  <c r="AK61" i="110"/>
  <c r="AH61" i="110"/>
  <c r="AE61" i="110"/>
  <c r="AD61" i="110"/>
  <c r="AA61" i="110"/>
  <c r="Z61" i="110"/>
  <c r="X61" i="110"/>
  <c r="W61" i="110"/>
  <c r="AI61" i="110" s="1"/>
  <c r="V61" i="110"/>
  <c r="AJ61" i="110" s="1"/>
  <c r="AM61" i="110" s="1"/>
  <c r="U61" i="110"/>
  <c r="AC61" i="110" s="1"/>
  <c r="T61" i="110"/>
  <c r="S61" i="110"/>
  <c r="Y61" i="110" s="1"/>
  <c r="AB61" i="110" s="1"/>
  <c r="H61" i="110"/>
  <c r="AP60" i="110"/>
  <c r="AZ60" i="110" s="1"/>
  <c r="AO60" i="110" s="1"/>
  <c r="AK60" i="110"/>
  <c r="AJ60" i="110"/>
  <c r="AM60" i="110" s="1"/>
  <c r="AG60" i="110"/>
  <c r="AE60" i="110"/>
  <c r="AB60" i="110"/>
  <c r="AA60" i="110"/>
  <c r="Y60" i="110"/>
  <c r="X60" i="110"/>
  <c r="W60" i="110"/>
  <c r="AI60" i="110" s="1"/>
  <c r="V60" i="110"/>
  <c r="U60" i="110"/>
  <c r="AD60" i="110" s="1"/>
  <c r="T60" i="110"/>
  <c r="S60" i="110"/>
  <c r="Z60" i="110" s="1"/>
  <c r="H60" i="110"/>
  <c r="AZ59" i="110"/>
  <c r="AO59" i="110" s="1"/>
  <c r="AP59" i="110"/>
  <c r="AK59" i="110"/>
  <c r="AH59" i="110"/>
  <c r="AE59" i="110"/>
  <c r="AD59" i="110"/>
  <c r="AA59" i="110"/>
  <c r="Z59" i="110"/>
  <c r="X59" i="110"/>
  <c r="W59" i="110"/>
  <c r="AI59" i="110" s="1"/>
  <c r="V59" i="110"/>
  <c r="AJ59" i="110" s="1"/>
  <c r="AM59" i="110" s="1"/>
  <c r="U59" i="110"/>
  <c r="AC59" i="110" s="1"/>
  <c r="T59" i="110"/>
  <c r="S59" i="110"/>
  <c r="Y59" i="110" s="1"/>
  <c r="AB59" i="110" s="1"/>
  <c r="H59" i="110"/>
  <c r="AP58" i="110"/>
  <c r="AZ58" i="110" s="1"/>
  <c r="AO58" i="110" s="1"/>
  <c r="AK58" i="110"/>
  <c r="AJ58" i="110"/>
  <c r="AM58" i="110" s="1"/>
  <c r="AG58" i="110"/>
  <c r="AE58" i="110"/>
  <c r="AB58" i="110"/>
  <c r="AA58" i="110"/>
  <c r="Y58" i="110"/>
  <c r="X58" i="110"/>
  <c r="W58" i="110"/>
  <c r="AI58" i="110" s="1"/>
  <c r="V58" i="110"/>
  <c r="U58" i="110"/>
  <c r="AD58" i="110" s="1"/>
  <c r="T58" i="110"/>
  <c r="S58" i="110"/>
  <c r="Z58" i="110" s="1"/>
  <c r="H58" i="110"/>
  <c r="AZ57" i="110"/>
  <c r="AO57" i="110" s="1"/>
  <c r="AP57" i="110"/>
  <c r="AK57" i="110"/>
  <c r="AH57" i="110"/>
  <c r="AE57" i="110"/>
  <c r="AD57" i="110"/>
  <c r="AA57" i="110"/>
  <c r="Z57" i="110"/>
  <c r="X57" i="110"/>
  <c r="W57" i="110"/>
  <c r="AI57" i="110" s="1"/>
  <c r="V57" i="110"/>
  <c r="AJ57" i="110" s="1"/>
  <c r="AM57" i="110" s="1"/>
  <c r="U57" i="110"/>
  <c r="AC57" i="110" s="1"/>
  <c r="T57" i="110"/>
  <c r="S57" i="110"/>
  <c r="Y57" i="110" s="1"/>
  <c r="AB57" i="110" s="1"/>
  <c r="H57" i="110"/>
  <c r="AP56" i="110"/>
  <c r="AZ56" i="110" s="1"/>
  <c r="AO56" i="110" s="1"/>
  <c r="AK56" i="110"/>
  <c r="AJ56" i="110"/>
  <c r="AM56" i="110" s="1"/>
  <c r="AG56" i="110"/>
  <c r="AE56" i="110"/>
  <c r="AB56" i="110"/>
  <c r="AA56" i="110"/>
  <c r="Y56" i="110"/>
  <c r="X56" i="110"/>
  <c r="W56" i="110"/>
  <c r="AI56" i="110" s="1"/>
  <c r="V56" i="110"/>
  <c r="U56" i="110"/>
  <c r="AD56" i="110" s="1"/>
  <c r="T56" i="110"/>
  <c r="S56" i="110"/>
  <c r="Z56" i="110" s="1"/>
  <c r="H56" i="110"/>
  <c r="AZ55" i="110"/>
  <c r="AO55" i="110" s="1"/>
  <c r="AP55" i="110"/>
  <c r="AK55" i="110"/>
  <c r="AH55" i="110"/>
  <c r="AE55" i="110"/>
  <c r="AD55" i="110"/>
  <c r="AA55" i="110"/>
  <c r="Z55" i="110"/>
  <c r="X55" i="110"/>
  <c r="W55" i="110"/>
  <c r="AI55" i="110" s="1"/>
  <c r="V55" i="110"/>
  <c r="AJ55" i="110" s="1"/>
  <c r="AM55" i="110" s="1"/>
  <c r="U55" i="110"/>
  <c r="AC55" i="110" s="1"/>
  <c r="T55" i="110"/>
  <c r="S55" i="110"/>
  <c r="Y55" i="110" s="1"/>
  <c r="AB55" i="110" s="1"/>
  <c r="H55" i="110"/>
  <c r="AP54" i="110"/>
  <c r="AZ54" i="110" s="1"/>
  <c r="AO54" i="110" s="1"/>
  <c r="AK54" i="110"/>
  <c r="AJ54" i="110"/>
  <c r="AM54" i="110" s="1"/>
  <c r="AG54" i="110"/>
  <c r="AE54" i="110"/>
  <c r="AB54" i="110"/>
  <c r="AA54" i="110"/>
  <c r="Y54" i="110"/>
  <c r="X54" i="110"/>
  <c r="W54" i="110"/>
  <c r="AI54" i="110" s="1"/>
  <c r="V54" i="110"/>
  <c r="U54" i="110"/>
  <c r="AD54" i="110" s="1"/>
  <c r="T54" i="110"/>
  <c r="S54" i="110"/>
  <c r="Z54" i="110" s="1"/>
  <c r="H54" i="110"/>
  <c r="AZ53" i="110"/>
  <c r="AO53" i="110" s="1"/>
  <c r="AP53" i="110"/>
  <c r="AK53" i="110"/>
  <c r="AH53" i="110"/>
  <c r="AE53" i="110"/>
  <c r="AD53" i="110"/>
  <c r="AA53" i="110"/>
  <c r="Z53" i="110"/>
  <c r="X53" i="110"/>
  <c r="W53" i="110"/>
  <c r="AI53" i="110" s="1"/>
  <c r="V53" i="110"/>
  <c r="AJ53" i="110" s="1"/>
  <c r="AM53" i="110" s="1"/>
  <c r="U53" i="110"/>
  <c r="AC53" i="110" s="1"/>
  <c r="T53" i="110"/>
  <c r="S53" i="110"/>
  <c r="Y53" i="110" s="1"/>
  <c r="AB53" i="110" s="1"/>
  <c r="H53" i="110"/>
  <c r="AP52" i="110"/>
  <c r="AZ52" i="110" s="1"/>
  <c r="AO52" i="110" s="1"/>
  <c r="AK52" i="110"/>
  <c r="AJ52" i="110"/>
  <c r="AM52" i="110" s="1"/>
  <c r="AG52" i="110"/>
  <c r="AE52" i="110"/>
  <c r="AB52" i="110"/>
  <c r="AA52" i="110"/>
  <c r="Y52" i="110"/>
  <c r="X52" i="110"/>
  <c r="W52" i="110"/>
  <c r="AI52" i="110" s="1"/>
  <c r="V52" i="110"/>
  <c r="U52" i="110"/>
  <c r="AD52" i="110" s="1"/>
  <c r="T52" i="110"/>
  <c r="S52" i="110"/>
  <c r="Z52" i="110" s="1"/>
  <c r="H52" i="110"/>
  <c r="AZ51" i="110"/>
  <c r="AO51" i="110" s="1"/>
  <c r="AP51" i="110"/>
  <c r="AK51" i="110"/>
  <c r="AH51" i="110"/>
  <c r="AE51" i="110"/>
  <c r="AD51" i="110"/>
  <c r="AA51" i="110"/>
  <c r="Z51" i="110"/>
  <c r="X51" i="110"/>
  <c r="W51" i="110"/>
  <c r="AI51" i="110" s="1"/>
  <c r="V51" i="110"/>
  <c r="AJ51" i="110" s="1"/>
  <c r="AM51" i="110" s="1"/>
  <c r="U51" i="110"/>
  <c r="AC51" i="110" s="1"/>
  <c r="T51" i="110"/>
  <c r="S51" i="110"/>
  <c r="Y51" i="110" s="1"/>
  <c r="AB51" i="110" s="1"/>
  <c r="H51" i="110"/>
  <c r="AP50" i="110"/>
  <c r="AZ50" i="110" s="1"/>
  <c r="AO50" i="110" s="1"/>
  <c r="AK50" i="110"/>
  <c r="AJ50" i="110"/>
  <c r="AM50" i="110" s="1"/>
  <c r="AG50" i="110"/>
  <c r="AE50" i="110"/>
  <c r="AB50" i="110"/>
  <c r="AA50" i="110"/>
  <c r="Y50" i="110"/>
  <c r="X50" i="110"/>
  <c r="W50" i="110"/>
  <c r="AI50" i="110" s="1"/>
  <c r="V50" i="110"/>
  <c r="U50" i="110"/>
  <c r="AD50" i="110" s="1"/>
  <c r="T50" i="110"/>
  <c r="S50" i="110"/>
  <c r="Z50" i="110" s="1"/>
  <c r="H50" i="110"/>
  <c r="AZ49" i="110"/>
  <c r="AO49" i="110" s="1"/>
  <c r="AP49" i="110"/>
  <c r="AK49" i="110"/>
  <c r="AH49" i="110"/>
  <c r="AE49" i="110"/>
  <c r="AD49" i="110"/>
  <c r="AA49" i="110"/>
  <c r="Z49" i="110"/>
  <c r="X49" i="110"/>
  <c r="W49" i="110"/>
  <c r="AI49" i="110" s="1"/>
  <c r="V49" i="110"/>
  <c r="AJ49" i="110" s="1"/>
  <c r="AM49" i="110" s="1"/>
  <c r="U49" i="110"/>
  <c r="AC49" i="110" s="1"/>
  <c r="T49" i="110"/>
  <c r="S49" i="110"/>
  <c r="Y49" i="110" s="1"/>
  <c r="AB49" i="110" s="1"/>
  <c r="H49" i="110"/>
  <c r="AP48" i="110"/>
  <c r="AZ48" i="110" s="1"/>
  <c r="AO48" i="110" s="1"/>
  <c r="AK48" i="110"/>
  <c r="AJ48" i="110"/>
  <c r="AM48" i="110" s="1"/>
  <c r="AG48" i="110"/>
  <c r="AE48" i="110"/>
  <c r="AB48" i="110"/>
  <c r="AA48" i="110"/>
  <c r="Y48" i="110"/>
  <c r="X48" i="110"/>
  <c r="W48" i="110"/>
  <c r="AI48" i="110" s="1"/>
  <c r="V48" i="110"/>
  <c r="U48" i="110"/>
  <c r="AD48" i="110" s="1"/>
  <c r="T48" i="110"/>
  <c r="S48" i="110"/>
  <c r="Z48" i="110" s="1"/>
  <c r="H48" i="110"/>
  <c r="AZ47" i="110"/>
  <c r="AO47" i="110" s="1"/>
  <c r="AP47" i="110"/>
  <c r="AK47" i="110"/>
  <c r="AH47" i="110"/>
  <c r="AE47" i="110"/>
  <c r="AD47" i="110"/>
  <c r="AA47" i="110"/>
  <c r="Z47" i="110"/>
  <c r="X47" i="110"/>
  <c r="W47" i="110"/>
  <c r="AI47" i="110" s="1"/>
  <c r="V47" i="110"/>
  <c r="AJ47" i="110" s="1"/>
  <c r="AM47" i="110" s="1"/>
  <c r="U47" i="110"/>
  <c r="AC47" i="110" s="1"/>
  <c r="T47" i="110"/>
  <c r="S47" i="110"/>
  <c r="Y47" i="110" s="1"/>
  <c r="AB47" i="110" s="1"/>
  <c r="H47" i="110"/>
  <c r="AP46" i="110"/>
  <c r="AZ46" i="110" s="1"/>
  <c r="AO46" i="110" s="1"/>
  <c r="AK46" i="110"/>
  <c r="AJ46" i="110"/>
  <c r="AM46" i="110" s="1"/>
  <c r="AG46" i="110"/>
  <c r="AE46" i="110"/>
  <c r="AB46" i="110"/>
  <c r="AA46" i="110"/>
  <c r="Y46" i="110"/>
  <c r="X46" i="110"/>
  <c r="W46" i="110"/>
  <c r="AI46" i="110" s="1"/>
  <c r="V46" i="110"/>
  <c r="U46" i="110"/>
  <c r="AD46" i="110" s="1"/>
  <c r="T46" i="110"/>
  <c r="S46" i="110"/>
  <c r="Z46" i="110" s="1"/>
  <c r="H46" i="110"/>
  <c r="AP45" i="110"/>
  <c r="AZ45" i="110" s="1"/>
  <c r="AO45" i="110" s="1"/>
  <c r="AK45" i="110"/>
  <c r="AD45" i="110"/>
  <c r="AA45" i="110"/>
  <c r="X45" i="110"/>
  <c r="W45" i="110"/>
  <c r="AI45" i="110" s="1"/>
  <c r="V45" i="110"/>
  <c r="U45" i="110"/>
  <c r="AC45" i="110" s="1"/>
  <c r="T45" i="110"/>
  <c r="S45" i="110"/>
  <c r="Y45" i="110" s="1"/>
  <c r="H45" i="110"/>
  <c r="AP44" i="110"/>
  <c r="AZ44" i="110" s="1"/>
  <c r="AO44" i="110" s="1"/>
  <c r="AK44" i="110"/>
  <c r="AA44" i="110"/>
  <c r="X44" i="110"/>
  <c r="W44" i="110"/>
  <c r="AI44" i="110" s="1"/>
  <c r="V44" i="110"/>
  <c r="U44" i="110"/>
  <c r="AD44" i="110" s="1"/>
  <c r="T44" i="110"/>
  <c r="S44" i="110"/>
  <c r="Z44" i="110" s="1"/>
  <c r="H44" i="110"/>
  <c r="AP43" i="110"/>
  <c r="AZ43" i="110" s="1"/>
  <c r="AO43" i="110" s="1"/>
  <c r="AK43" i="110"/>
  <c r="AD43" i="110"/>
  <c r="AA43" i="110"/>
  <c r="X43" i="110"/>
  <c r="W43" i="110"/>
  <c r="AI43" i="110" s="1"/>
  <c r="V43" i="110"/>
  <c r="U43" i="110"/>
  <c r="AC43" i="110" s="1"/>
  <c r="T43" i="110"/>
  <c r="S43" i="110"/>
  <c r="Y43" i="110" s="1"/>
  <c r="AP42" i="110"/>
  <c r="AZ42" i="110" s="1"/>
  <c r="AO42" i="110"/>
  <c r="AK42" i="110"/>
  <c r="AA42" i="110"/>
  <c r="X42" i="110"/>
  <c r="W42" i="110"/>
  <c r="AI42" i="110" s="1"/>
  <c r="V42" i="110"/>
  <c r="U42" i="110"/>
  <c r="AD42" i="110" s="1"/>
  <c r="T42" i="110"/>
  <c r="S42" i="110"/>
  <c r="Z42" i="110" s="1"/>
  <c r="AZ41" i="110"/>
  <c r="AO41" i="110" s="1"/>
  <c r="AP41" i="110"/>
  <c r="AK41" i="110"/>
  <c r="AA41" i="110"/>
  <c r="X41" i="110"/>
  <c r="W41" i="110"/>
  <c r="AI41" i="110" s="1"/>
  <c r="V41" i="110"/>
  <c r="U41" i="110"/>
  <c r="AC41" i="110" s="1"/>
  <c r="T41" i="110"/>
  <c r="S41" i="110"/>
  <c r="Y41" i="110" s="1"/>
  <c r="AP40" i="110"/>
  <c r="AZ40" i="110" s="1"/>
  <c r="AO40" i="110" s="1"/>
  <c r="AK40" i="110"/>
  <c r="AA40" i="110"/>
  <c r="X40" i="110"/>
  <c r="W40" i="110"/>
  <c r="AI40" i="110" s="1"/>
  <c r="V40" i="110"/>
  <c r="U40" i="110"/>
  <c r="AD40" i="110" s="1"/>
  <c r="T40" i="110"/>
  <c r="S40" i="110"/>
  <c r="Z40" i="110" s="1"/>
  <c r="AP39" i="110"/>
  <c r="AZ39" i="110" s="1"/>
  <c r="AO39" i="110" s="1"/>
  <c r="AK39" i="110"/>
  <c r="AD39" i="110"/>
  <c r="AA39" i="110"/>
  <c r="X39" i="110"/>
  <c r="W39" i="110"/>
  <c r="AI39" i="110" s="1"/>
  <c r="V39" i="110"/>
  <c r="U39" i="110"/>
  <c r="AC39" i="110" s="1"/>
  <c r="T39" i="110"/>
  <c r="S39" i="110"/>
  <c r="Y39" i="110" s="1"/>
  <c r="AP38" i="110"/>
  <c r="AZ38" i="110" s="1"/>
  <c r="AO38" i="110" s="1"/>
  <c r="AK38" i="110"/>
  <c r="AA38" i="110"/>
  <c r="X38" i="110"/>
  <c r="W38" i="110"/>
  <c r="AH38" i="110" s="1"/>
  <c r="V38" i="110"/>
  <c r="U38" i="110"/>
  <c r="AD38" i="110" s="1"/>
  <c r="T38" i="110"/>
  <c r="S38" i="110"/>
  <c r="Z38" i="110" s="1"/>
  <c r="AP37" i="110"/>
  <c r="AZ37" i="110" s="1"/>
  <c r="AO37" i="110" s="1"/>
  <c r="AK37" i="110"/>
  <c r="AA37" i="110"/>
  <c r="Z37" i="110"/>
  <c r="X37" i="110"/>
  <c r="W37" i="110"/>
  <c r="AH37" i="110" s="1"/>
  <c r="V37" i="110"/>
  <c r="U37" i="110"/>
  <c r="AD37" i="110" s="1"/>
  <c r="T37" i="110"/>
  <c r="S37" i="110"/>
  <c r="Y37" i="110" s="1"/>
  <c r="AP36" i="110"/>
  <c r="AZ36" i="110" s="1"/>
  <c r="AO36" i="110" s="1"/>
  <c r="AK36" i="110"/>
  <c r="AA36" i="110"/>
  <c r="X36" i="110"/>
  <c r="W36" i="110"/>
  <c r="AH36" i="110" s="1"/>
  <c r="V36" i="110"/>
  <c r="U36" i="110"/>
  <c r="AD36" i="110" s="1"/>
  <c r="T36" i="110"/>
  <c r="S36" i="110"/>
  <c r="Z36" i="110" s="1"/>
  <c r="AP35" i="110"/>
  <c r="AZ35" i="110" s="1"/>
  <c r="AO35" i="110" s="1"/>
  <c r="AK35" i="110"/>
  <c r="AA35" i="110"/>
  <c r="Z35" i="110"/>
  <c r="X35" i="110"/>
  <c r="W35" i="110"/>
  <c r="AI35" i="110" s="1"/>
  <c r="V35" i="110"/>
  <c r="U35" i="110"/>
  <c r="AC35" i="110" s="1"/>
  <c r="T35" i="110"/>
  <c r="S35" i="110"/>
  <c r="Y35" i="110" s="1"/>
  <c r="AB35" i="110" s="1"/>
  <c r="AP34" i="110"/>
  <c r="AZ34" i="110" s="1"/>
  <c r="AO34" i="110" s="1"/>
  <c r="AK34" i="110"/>
  <c r="AA34" i="110"/>
  <c r="Y34" i="110"/>
  <c r="AB34" i="110" s="1"/>
  <c r="X34" i="110"/>
  <c r="W34" i="110"/>
  <c r="AH34" i="110" s="1"/>
  <c r="V34" i="110"/>
  <c r="U34" i="110"/>
  <c r="AD34" i="110" s="1"/>
  <c r="T34" i="110"/>
  <c r="S34" i="110"/>
  <c r="Z34" i="110" s="1"/>
  <c r="AP33" i="110"/>
  <c r="AZ33" i="110" s="1"/>
  <c r="AO33" i="110" s="1"/>
  <c r="AK33" i="110"/>
  <c r="AI33" i="110"/>
  <c r="AA33" i="110"/>
  <c r="Z33" i="110"/>
  <c r="Y33" i="110"/>
  <c r="AB33" i="110" s="1"/>
  <c r="X33" i="110"/>
  <c r="W33" i="110"/>
  <c r="AH33" i="110" s="1"/>
  <c r="V33" i="110"/>
  <c r="U33" i="110"/>
  <c r="AD33" i="110" s="1"/>
  <c r="T33" i="110"/>
  <c r="S33" i="110"/>
  <c r="AP32" i="110"/>
  <c r="AZ32" i="110" s="1"/>
  <c r="AO32" i="110" s="1"/>
  <c r="AK32" i="110"/>
  <c r="AA32" i="110"/>
  <c r="X32" i="110"/>
  <c r="W32" i="110"/>
  <c r="AH32" i="110" s="1"/>
  <c r="V32" i="110"/>
  <c r="U32" i="110"/>
  <c r="AC32" i="110" s="1"/>
  <c r="T32" i="110"/>
  <c r="S32" i="110"/>
  <c r="Z32" i="110" s="1"/>
  <c r="AP31" i="110"/>
  <c r="AZ31" i="110" s="1"/>
  <c r="AO31" i="110" s="1"/>
  <c r="AK31" i="110"/>
  <c r="AA31" i="110"/>
  <c r="Z31" i="110"/>
  <c r="X31" i="110"/>
  <c r="W31" i="110"/>
  <c r="AI31" i="110" s="1"/>
  <c r="V31" i="110"/>
  <c r="U31" i="110"/>
  <c r="AD31" i="110" s="1"/>
  <c r="T31" i="110"/>
  <c r="S31" i="110"/>
  <c r="Y31" i="110" s="1"/>
  <c r="AB31" i="110" s="1"/>
  <c r="AZ30" i="110"/>
  <c r="AO30" i="110" s="1"/>
  <c r="AP30" i="110"/>
  <c r="AK30" i="110"/>
  <c r="AA30" i="110"/>
  <c r="X30" i="110"/>
  <c r="W30" i="110"/>
  <c r="AH30" i="110" s="1"/>
  <c r="V30" i="110"/>
  <c r="U30" i="110"/>
  <c r="AC30" i="110" s="1"/>
  <c r="T30" i="110"/>
  <c r="S30" i="110"/>
  <c r="Z30" i="110" s="1"/>
  <c r="AP29" i="110"/>
  <c r="AZ29" i="110" s="1"/>
  <c r="AO29" i="110" s="1"/>
  <c r="AK29" i="110"/>
  <c r="AA29" i="110"/>
  <c r="X29" i="110"/>
  <c r="W29" i="110"/>
  <c r="AI29" i="110" s="1"/>
  <c r="V29" i="110"/>
  <c r="U29" i="110"/>
  <c r="AD29" i="110" s="1"/>
  <c r="T29" i="110"/>
  <c r="S29" i="110"/>
  <c r="Z29" i="110" s="1"/>
  <c r="AZ28" i="110"/>
  <c r="AO28" i="110" s="1"/>
  <c r="AP28" i="110"/>
  <c r="AK28" i="110"/>
  <c r="AG28" i="110"/>
  <c r="AD28" i="110"/>
  <c r="AA28" i="110"/>
  <c r="X28" i="110"/>
  <c r="W28" i="110"/>
  <c r="AH28" i="110" s="1"/>
  <c r="V28" i="110"/>
  <c r="U28" i="110"/>
  <c r="AC28" i="110" s="1"/>
  <c r="T28" i="110"/>
  <c r="S28" i="110"/>
  <c r="Z28" i="110" s="1"/>
  <c r="H28" i="110"/>
  <c r="AP27" i="110"/>
  <c r="AZ27" i="110" s="1"/>
  <c r="AO27" i="110" s="1"/>
  <c r="AM27" i="110"/>
  <c r="AK27" i="110"/>
  <c r="AH27" i="110"/>
  <c r="AG27" i="110"/>
  <c r="AA27" i="110"/>
  <c r="Z27" i="110"/>
  <c r="Y27" i="110"/>
  <c r="AB27" i="110" s="1"/>
  <c r="X27" i="110"/>
  <c r="W27" i="110"/>
  <c r="AI27" i="110" s="1"/>
  <c r="V27" i="110"/>
  <c r="U27" i="110"/>
  <c r="AD27" i="110" s="1"/>
  <c r="T27" i="110"/>
  <c r="S27" i="110"/>
  <c r="H27" i="110"/>
  <c r="AZ26" i="110"/>
  <c r="AO26" i="110" s="1"/>
  <c r="AP26" i="110"/>
  <c r="AK26" i="110"/>
  <c r="AG26" i="110"/>
  <c r="AD26" i="110"/>
  <c r="AA26" i="110"/>
  <c r="AM26" i="110" s="1"/>
  <c r="X26" i="110"/>
  <c r="W26" i="110"/>
  <c r="AH26" i="110" s="1"/>
  <c r="V26" i="110"/>
  <c r="U26" i="110"/>
  <c r="AC26" i="110" s="1"/>
  <c r="T26" i="110"/>
  <c r="S26" i="110"/>
  <c r="Z26" i="110" s="1"/>
  <c r="H26" i="110"/>
  <c r="AP25" i="110"/>
  <c r="AZ25" i="110" s="1"/>
  <c r="AO25" i="110" s="1"/>
  <c r="AK25" i="110"/>
  <c r="AH25" i="110"/>
  <c r="AG25" i="110"/>
  <c r="AA25" i="110"/>
  <c r="Z25" i="110"/>
  <c r="Y25" i="110"/>
  <c r="AB25" i="110" s="1"/>
  <c r="X25" i="110"/>
  <c r="W25" i="110"/>
  <c r="AI25" i="110" s="1"/>
  <c r="V25" i="110"/>
  <c r="U25" i="110"/>
  <c r="AD25" i="110" s="1"/>
  <c r="T25" i="110"/>
  <c r="S25" i="110"/>
  <c r="H25" i="110"/>
  <c r="AZ24" i="110"/>
  <c r="AO24" i="110" s="1"/>
  <c r="AP24" i="110"/>
  <c r="AK24" i="110"/>
  <c r="AD24" i="110"/>
  <c r="AA24" i="110"/>
  <c r="X24" i="110"/>
  <c r="W24" i="110"/>
  <c r="AH24" i="110" s="1"/>
  <c r="V24" i="110"/>
  <c r="U24" i="110"/>
  <c r="AC24" i="110" s="1"/>
  <c r="T24" i="110"/>
  <c r="S24" i="110"/>
  <c r="Z24" i="110" s="1"/>
  <c r="H24" i="110"/>
  <c r="AP23" i="110"/>
  <c r="AZ23" i="110" s="1"/>
  <c r="AO23" i="110" s="1"/>
  <c r="AK23" i="110"/>
  <c r="AH23" i="110"/>
  <c r="AA23" i="110"/>
  <c r="Z23" i="110"/>
  <c r="Y23" i="110"/>
  <c r="AB23" i="110" s="1"/>
  <c r="X23" i="110"/>
  <c r="W23" i="110"/>
  <c r="AI23" i="110" s="1"/>
  <c r="V23" i="110"/>
  <c r="U23" i="110"/>
  <c r="AD23" i="110" s="1"/>
  <c r="T23" i="110"/>
  <c r="S23" i="110"/>
  <c r="H23" i="110"/>
  <c r="AP22" i="110"/>
  <c r="AZ22" i="110" s="1"/>
  <c r="AO22" i="110" s="1"/>
  <c r="AK22" i="110"/>
  <c r="AG22" i="110"/>
  <c r="AA22" i="110"/>
  <c r="X22" i="110"/>
  <c r="W22" i="110"/>
  <c r="AH22" i="110" s="1"/>
  <c r="V22" i="110"/>
  <c r="U22" i="110"/>
  <c r="AC22" i="110" s="1"/>
  <c r="T22" i="110"/>
  <c r="S22" i="110"/>
  <c r="Z22" i="110" s="1"/>
  <c r="H22" i="110"/>
  <c r="AP21" i="110"/>
  <c r="AZ21" i="110" s="1"/>
  <c r="AO21" i="110" s="1"/>
  <c r="AK21" i="110"/>
  <c r="AH21" i="110"/>
  <c r="AG21" i="110"/>
  <c r="AA21" i="110"/>
  <c r="Z21" i="110"/>
  <c r="Y21" i="110"/>
  <c r="AB21" i="110" s="1"/>
  <c r="X21" i="110"/>
  <c r="W21" i="110"/>
  <c r="AI21" i="110" s="1"/>
  <c r="V21" i="110"/>
  <c r="U21" i="110"/>
  <c r="AD21" i="110" s="1"/>
  <c r="T21" i="110"/>
  <c r="S21" i="110"/>
  <c r="H21" i="110"/>
  <c r="AZ20" i="110"/>
  <c r="AO20" i="110" s="1"/>
  <c r="AP20" i="110"/>
  <c r="AK20" i="110"/>
  <c r="AD20" i="110"/>
  <c r="AA20" i="110"/>
  <c r="X20" i="110"/>
  <c r="W20" i="110"/>
  <c r="AH20" i="110" s="1"/>
  <c r="V20" i="110"/>
  <c r="U20" i="110"/>
  <c r="AC20" i="110" s="1"/>
  <c r="T20" i="110"/>
  <c r="S20" i="110"/>
  <c r="Z20" i="110" s="1"/>
  <c r="H20" i="110"/>
  <c r="Z45" i="110" l="1"/>
  <c r="AH45" i="110"/>
  <c r="AB45" i="110"/>
  <c r="AE45" i="110" s="1"/>
  <c r="AF45" i="110" s="1"/>
  <c r="AG45" i="110" s="1"/>
  <c r="Y44" i="110"/>
  <c r="AB44" i="110" s="1"/>
  <c r="AC36" i="110"/>
  <c r="AC38" i="110"/>
  <c r="AD32" i="110"/>
  <c r="AH35" i="110"/>
  <c r="AI37" i="110"/>
  <c r="AI38" i="110"/>
  <c r="Y40" i="110"/>
  <c r="AB40" i="110" s="1"/>
  <c r="Z43" i="110"/>
  <c r="AH43" i="110"/>
  <c r="AB43" i="110"/>
  <c r="AE43" i="110" s="1"/>
  <c r="AD30" i="110"/>
  <c r="AD41" i="110"/>
  <c r="Y29" i="110"/>
  <c r="AB29" i="110" s="1"/>
  <c r="AH29" i="110"/>
  <c r="AH31" i="110"/>
  <c r="Y42" i="110"/>
  <c r="AB42" i="110" s="1"/>
  <c r="AD22" i="110"/>
  <c r="AG47" i="110"/>
  <c r="AG55" i="110"/>
  <c r="AG63" i="110"/>
  <c r="AG80" i="110"/>
  <c r="AM28" i="110"/>
  <c r="AG53" i="110"/>
  <c r="AG61" i="110"/>
  <c r="AG74" i="110"/>
  <c r="AG76" i="110"/>
  <c r="AG78" i="110"/>
  <c r="AG88" i="110"/>
  <c r="AG96" i="110"/>
  <c r="AG51" i="110"/>
  <c r="AG59" i="110"/>
  <c r="AG66" i="110"/>
  <c r="AG68" i="110"/>
  <c r="AG70" i="110"/>
  <c r="AG89" i="110"/>
  <c r="AG49" i="110"/>
  <c r="AG57" i="110"/>
  <c r="AG65" i="110"/>
  <c r="AG92" i="110"/>
  <c r="AG94" i="110"/>
  <c r="AG100" i="110"/>
  <c r="AG102" i="110"/>
  <c r="AI20" i="110"/>
  <c r="AC21" i="110"/>
  <c r="AE21" i="110" s="1"/>
  <c r="AJ21" i="110" s="1"/>
  <c r="AM21" i="110" s="1"/>
  <c r="AI22" i="110"/>
  <c r="AC23" i="110"/>
  <c r="AE23" i="110" s="1"/>
  <c r="AG23" i="110" s="1"/>
  <c r="AI24" i="110"/>
  <c r="AC25" i="110"/>
  <c r="AE25" i="110" s="1"/>
  <c r="AJ25" i="110" s="1"/>
  <c r="AM25" i="110" s="1"/>
  <c r="AI26" i="110"/>
  <c r="AC27" i="110"/>
  <c r="AE27" i="110" s="1"/>
  <c r="AJ27" i="110" s="1"/>
  <c r="AI28" i="110"/>
  <c r="AC29" i="110"/>
  <c r="AE29" i="110" s="1"/>
  <c r="AI30" i="110"/>
  <c r="AC31" i="110"/>
  <c r="AE31" i="110" s="1"/>
  <c r="AI32" i="110"/>
  <c r="AC33" i="110"/>
  <c r="AE33" i="110" s="1"/>
  <c r="AD35" i="110"/>
  <c r="AE35" i="110" s="1"/>
  <c r="AF35" i="110" s="1"/>
  <c r="AC42" i="110"/>
  <c r="AE42" i="110" s="1"/>
  <c r="AI36" i="110"/>
  <c r="Y38" i="110"/>
  <c r="AB38" i="110" s="1"/>
  <c r="AE38" i="110" s="1"/>
  <c r="AF38" i="110" s="1"/>
  <c r="Z39" i="110"/>
  <c r="AH39" i="110"/>
  <c r="Y20" i="110"/>
  <c r="AB20" i="110" s="1"/>
  <c r="Y22" i="110"/>
  <c r="AB22" i="110" s="1"/>
  <c r="Y24" i="110"/>
  <c r="AB24" i="110" s="1"/>
  <c r="AE24" i="110" s="1"/>
  <c r="AG24" i="110" s="1"/>
  <c r="Y26" i="110"/>
  <c r="AB26" i="110" s="1"/>
  <c r="AE26" i="110" s="1"/>
  <c r="Y28" i="110"/>
  <c r="AB28" i="110" s="1"/>
  <c r="AE28" i="110" s="1"/>
  <c r="Y30" i="110"/>
  <c r="AB30" i="110" s="1"/>
  <c r="AE30" i="110" s="1"/>
  <c r="Y32" i="110"/>
  <c r="AB32" i="110" s="1"/>
  <c r="AC34" i="110"/>
  <c r="AE34" i="110" s="1"/>
  <c r="AI34" i="110"/>
  <c r="Y36" i="110"/>
  <c r="AB36" i="110" s="1"/>
  <c r="AE36" i="110" s="1"/>
  <c r="AC37" i="110"/>
  <c r="Z41" i="110"/>
  <c r="AB41" i="110" s="1"/>
  <c r="AE41" i="110" s="1"/>
  <c r="AF41" i="110" s="1"/>
  <c r="AH41" i="110"/>
  <c r="AB37" i="110"/>
  <c r="AB39" i="110"/>
  <c r="AE39" i="110" s="1"/>
  <c r="AC40" i="110"/>
  <c r="AI66" i="110"/>
  <c r="AD85" i="110"/>
  <c r="AC85" i="110"/>
  <c r="Z94" i="110"/>
  <c r="Y94" i="110"/>
  <c r="AB94" i="110" s="1"/>
  <c r="AH94" i="110"/>
  <c r="AI94" i="110"/>
  <c r="AD97" i="110"/>
  <c r="AC97" i="110"/>
  <c r="Z102" i="110"/>
  <c r="Y102" i="110"/>
  <c r="AB102" i="110" s="1"/>
  <c r="AH102" i="110"/>
  <c r="AI102" i="110"/>
  <c r="AC44" i="110"/>
  <c r="AC46" i="110"/>
  <c r="AC48" i="110"/>
  <c r="AC50" i="110"/>
  <c r="AC52" i="110"/>
  <c r="AC54" i="110"/>
  <c r="AC56" i="110"/>
  <c r="AC58" i="110"/>
  <c r="AC60" i="110"/>
  <c r="AC62" i="110"/>
  <c r="AC64" i="110"/>
  <c r="AD87" i="110"/>
  <c r="AC87" i="110"/>
  <c r="AH40" i="110"/>
  <c r="AH42" i="110"/>
  <c r="AJ42" i="110" s="1"/>
  <c r="AH44" i="110"/>
  <c r="AH46" i="110"/>
  <c r="AH48" i="110"/>
  <c r="AH50" i="110"/>
  <c r="AH52" i="110"/>
  <c r="AH54" i="110"/>
  <c r="AH56" i="110"/>
  <c r="AH58" i="110"/>
  <c r="AH60" i="110"/>
  <c r="AH62" i="110"/>
  <c r="AH64" i="110"/>
  <c r="Z66" i="110"/>
  <c r="AH68" i="110"/>
  <c r="AC71" i="110"/>
  <c r="Z72" i="110"/>
  <c r="AG72" i="110"/>
  <c r="AC73" i="110"/>
  <c r="AC75" i="110"/>
  <c r="AC77" i="110"/>
  <c r="AC79" i="110"/>
  <c r="AC81" i="110"/>
  <c r="AC83" i="110"/>
  <c r="AI89" i="110"/>
  <c r="AI91" i="110"/>
  <c r="AH91" i="110"/>
  <c r="Z92" i="110"/>
  <c r="Y92" i="110"/>
  <c r="AB92" i="110" s="1"/>
  <c r="Z100" i="110"/>
  <c r="Y100" i="110"/>
  <c r="AB100" i="110" s="1"/>
  <c r="AH67" i="110"/>
  <c r="AH69" i="110"/>
  <c r="AH71" i="110"/>
  <c r="AH73" i="110"/>
  <c r="AH75" i="110"/>
  <c r="AH77" i="110"/>
  <c r="AH79" i="110"/>
  <c r="AH81" i="110"/>
  <c r="AI92" i="110"/>
  <c r="Z98" i="110"/>
  <c r="Y98" i="110"/>
  <c r="AB98" i="110" s="1"/>
  <c r="AI100" i="110"/>
  <c r="AI85" i="110"/>
  <c r="AI87" i="110"/>
  <c r="AC88" i="110"/>
  <c r="AI88" i="110"/>
  <c r="Y89" i="110"/>
  <c r="AB89" i="110" s="1"/>
  <c r="AC90" i="110"/>
  <c r="AI90" i="110"/>
  <c r="Y91" i="110"/>
  <c r="AB91" i="110" s="1"/>
  <c r="AC95" i="110"/>
  <c r="Z96" i="110"/>
  <c r="Y96" i="110"/>
  <c r="AB96" i="110" s="1"/>
  <c r="AI98" i="110"/>
  <c r="AC103" i="110"/>
  <c r="Z104" i="110"/>
  <c r="Y104" i="110"/>
  <c r="AB104" i="110" s="1"/>
  <c r="AH93" i="110"/>
  <c r="AH95" i="110"/>
  <c r="AH97" i="110"/>
  <c r="AH99" i="110"/>
  <c r="AH101" i="110"/>
  <c r="AH103" i="110"/>
  <c r="AC92" i="110"/>
  <c r="AC94" i="110"/>
  <c r="AC96" i="110"/>
  <c r="AC98" i="110"/>
  <c r="AC100" i="110"/>
  <c r="AC102" i="110"/>
  <c r="AC104" i="110"/>
  <c r="H2" i="50"/>
  <c r="G5" i="50"/>
  <c r="G9" i="50"/>
  <c r="I9" i="50"/>
  <c r="G8" i="50"/>
  <c r="G7" i="50"/>
  <c r="G6" i="50"/>
  <c r="I5" i="50"/>
  <c r="H5" i="50"/>
  <c r="AJ45" i="110" l="1"/>
  <c r="AE44" i="110"/>
  <c r="AF44" i="110" s="1"/>
  <c r="AG44" i="110" s="1"/>
  <c r="AF43" i="110"/>
  <c r="AG43" i="110" s="1"/>
  <c r="AJ43" i="110"/>
  <c r="AF36" i="110"/>
  <c r="AG36" i="110" s="1"/>
  <c r="AG30" i="110"/>
  <c r="AF30" i="110"/>
  <c r="AF33" i="110"/>
  <c r="AG33" i="110" s="1"/>
  <c r="AJ29" i="110"/>
  <c r="AL29" i="110" s="1"/>
  <c r="AM29" i="110" s="1"/>
  <c r="AF29" i="110"/>
  <c r="AG29" i="110" s="1"/>
  <c r="AL42" i="110"/>
  <c r="AM42" i="110" s="1"/>
  <c r="AE40" i="110"/>
  <c r="AF34" i="110"/>
  <c r="AG34" i="110" s="1"/>
  <c r="AG42" i="110"/>
  <c r="AF42" i="110"/>
  <c r="AJ31" i="110"/>
  <c r="AL31" i="110" s="1"/>
  <c r="AM31" i="110" s="1"/>
  <c r="AF31" i="110"/>
  <c r="AG31" i="110" s="1"/>
  <c r="AG39" i="110"/>
  <c r="AF39" i="110"/>
  <c r="AE32" i="110"/>
  <c r="AJ40" i="110"/>
  <c r="AJ33" i="110"/>
  <c r="AG38" i="110"/>
  <c r="AJ38" i="110"/>
  <c r="AG35" i="110"/>
  <c r="AJ35" i="110"/>
  <c r="AJ30" i="110"/>
  <c r="AJ26" i="110"/>
  <c r="AJ36" i="110"/>
  <c r="AG41" i="110"/>
  <c r="AJ41" i="110"/>
  <c r="AJ32" i="110"/>
  <c r="AJ28" i="110"/>
  <c r="AJ24" i="110"/>
  <c r="AM24" i="110" s="1"/>
  <c r="AE37" i="110"/>
  <c r="AJ23" i="110"/>
  <c r="AM23" i="110" s="1"/>
  <c r="P14" i="110"/>
  <c r="AE22" i="110"/>
  <c r="AJ22" i="110" s="1"/>
  <c r="AM22" i="110" s="1"/>
  <c r="AJ34" i="110"/>
  <c r="K14" i="110"/>
  <c r="P8" i="110"/>
  <c r="K8" i="110"/>
  <c r="D21" i="82" s="1"/>
  <c r="AJ39" i="110"/>
  <c r="AE20" i="110"/>
  <c r="AG20" i="110" s="1"/>
  <c r="G6" i="91"/>
  <c r="AL45" i="110" l="1"/>
  <c r="AM45" i="110" s="1"/>
  <c r="AJ44" i="110"/>
  <c r="AL35" i="110"/>
  <c r="AM35" i="110" s="1"/>
  <c r="AL33" i="110"/>
  <c r="AM33" i="110" s="1"/>
  <c r="AL32" i="110"/>
  <c r="AM32" i="110" s="1"/>
  <c r="AL38" i="110"/>
  <c r="AM38" i="110" s="1"/>
  <c r="AF32" i="110"/>
  <c r="AG32" i="110" s="1"/>
  <c r="AL43" i="110"/>
  <c r="AM43" i="110" s="1"/>
  <c r="AL36" i="110"/>
  <c r="AM36" i="110" s="1"/>
  <c r="AL40" i="110"/>
  <c r="AM40" i="110" s="1"/>
  <c r="AL39" i="110"/>
  <c r="AM39" i="110" s="1"/>
  <c r="AL34" i="110"/>
  <c r="AM34" i="110" s="1"/>
  <c r="AL41" i="110"/>
  <c r="AM41" i="110" s="1"/>
  <c r="AL30" i="110"/>
  <c r="AM30" i="110" s="1"/>
  <c r="AF40" i="110"/>
  <c r="AG40" i="110" s="1"/>
  <c r="M14" i="110"/>
  <c r="D26" i="82"/>
  <c r="AG37" i="110"/>
  <c r="AJ37" i="110"/>
  <c r="AM37" i="110" s="1"/>
  <c r="M8" i="110"/>
  <c r="E41" i="82" s="1"/>
  <c r="AJ20" i="110"/>
  <c r="AM20" i="110" s="1"/>
  <c r="G7" i="91"/>
  <c r="G5" i="91"/>
  <c r="I4" i="91"/>
  <c r="H4" i="91"/>
  <c r="G4" i="91"/>
  <c r="AL44" i="110" l="1"/>
  <c r="AM44" i="110" s="1"/>
  <c r="K10" i="110"/>
  <c r="D23" i="82" s="1"/>
  <c r="P10" i="110"/>
  <c r="K9" i="110"/>
  <c r="M9" i="110" s="1"/>
  <c r="E42" i="82" s="1"/>
  <c r="P9" i="110"/>
  <c r="K12" i="110" l="1"/>
  <c r="M12" i="110" s="1"/>
  <c r="E45" i="82" s="1"/>
  <c r="P11" i="110"/>
  <c r="P12" i="110"/>
  <c r="K11" i="110"/>
  <c r="M11" i="110" s="1"/>
  <c r="M10" i="110"/>
  <c r="E43" i="82" s="1"/>
  <c r="D22" i="82"/>
  <c r="P13" i="110" l="1"/>
  <c r="D25" i="82"/>
  <c r="K13" i="110"/>
  <c r="D24" i="82"/>
  <c r="M13" i="110"/>
  <c r="E44" i="82"/>
  <c r="C11" i="93" l="1"/>
  <c r="C15" i="93"/>
  <c r="C14" i="93"/>
  <c r="C13" i="93"/>
  <c r="C12" i="93"/>
  <c r="E9" i="93"/>
  <c r="E8" i="93"/>
  <c r="D10" i="93"/>
  <c r="C9" i="93"/>
  <c r="C8" i="93"/>
  <c r="D45" i="93" l="1"/>
  <c r="I9" i="68" l="1"/>
  <c r="G8" i="68"/>
  <c r="G7" i="68"/>
  <c r="H6" i="68"/>
  <c r="I5" i="68"/>
  <c r="H5" i="68"/>
  <c r="G5" i="68"/>
  <c r="I8" i="90"/>
  <c r="G8" i="90"/>
  <c r="G7" i="90"/>
  <c r="G6" i="90"/>
  <c r="H5" i="90"/>
  <c r="I4" i="90"/>
  <c r="H4" i="90"/>
  <c r="G4" i="90"/>
  <c r="I8" i="67"/>
  <c r="G8" i="67"/>
  <c r="G7" i="67"/>
  <c r="G6" i="67"/>
  <c r="H5" i="67"/>
  <c r="I4" i="67"/>
  <c r="H4" i="67"/>
  <c r="G4" i="67"/>
  <c r="I8" i="91"/>
  <c r="G8" i="91"/>
  <c r="E46" i="82" l="1"/>
  <c r="B3" i="82" l="1"/>
  <c r="B3" i="93"/>
  <c r="D45" i="82" l="1"/>
  <c r="E2" i="93"/>
  <c r="C7" i="93"/>
  <c r="C6" i="93"/>
  <c r="D43" i="82"/>
  <c r="D44" i="82"/>
  <c r="D42" i="82"/>
  <c r="D41" i="82"/>
  <c r="D41" i="93" l="1"/>
  <c r="D44" i="93" l="1"/>
  <c r="D43" i="93"/>
  <c r="D42" i="93"/>
  <c r="E46" i="93" l="1"/>
  <c r="D37" i="82" l="1"/>
  <c r="E8" i="82" l="1"/>
  <c r="E9" i="82"/>
  <c r="C9" i="82"/>
  <c r="C8" i="82"/>
  <c r="E48" i="82" l="1"/>
  <c r="E21" i="82" l="1"/>
  <c r="E2" i="82"/>
  <c r="C14" i="82" l="1"/>
  <c r="C15" i="82"/>
  <c r="C13" i="82"/>
  <c r="C12" i="82"/>
  <c r="C11" i="82"/>
  <c r="D10" i="82"/>
  <c r="C7" i="82"/>
  <c r="C6" i="82"/>
  <c r="N7" i="57" l="1"/>
  <c r="N6" i="57"/>
  <c r="C3" i="85" l="1"/>
</calcChain>
</file>

<file path=xl/sharedStrings.xml><?xml version="1.0" encoding="utf-8"?>
<sst xmlns="http://schemas.openxmlformats.org/spreadsheetml/2006/main" count="1070" uniqueCount="460">
  <si>
    <t>所在地</t>
    <rPh sb="0" eb="3">
      <t>ショザイチ</t>
    </rPh>
    <phoneticPr fontId="3"/>
  </si>
  <si>
    <t>〒</t>
    <phoneticPr fontId="3"/>
  </si>
  <si>
    <t>代表者</t>
    <rPh sb="0" eb="3">
      <t>ダイヒョウシャ</t>
    </rPh>
    <phoneticPr fontId="12"/>
  </si>
  <si>
    <t>所在地</t>
    <rPh sb="0" eb="3">
      <t>ショザイチ</t>
    </rPh>
    <phoneticPr fontId="12"/>
  </si>
  <si>
    <t>氏名</t>
    <rPh sb="0" eb="2">
      <t>シメイ</t>
    </rPh>
    <phoneticPr fontId="3"/>
  </si>
  <si>
    <t>年月日</t>
    <rPh sb="0" eb="3">
      <t>ネンガッピ</t>
    </rPh>
    <phoneticPr fontId="3"/>
  </si>
  <si>
    <t>備考</t>
    <rPh sb="0" eb="2">
      <t>ビコウ</t>
    </rPh>
    <phoneticPr fontId="3"/>
  </si>
  <si>
    <t>プルダウンメニュー</t>
    <phoneticPr fontId="3"/>
  </si>
  <si>
    <t>フリガナ</t>
  </si>
  <si>
    <t>〒</t>
  </si>
  <si>
    <t>Ｔ　Ｅ　Ｌ</t>
  </si>
  <si>
    <t>Ｅメール
アドレス</t>
  </si>
  <si>
    <t>住所</t>
    <rPh sb="0" eb="1">
      <t>ジュウショ</t>
    </rPh>
    <phoneticPr fontId="12"/>
  </si>
  <si>
    <t>ＦＡＸ</t>
    <phoneticPr fontId="12"/>
  </si>
  <si>
    <t>事業者名</t>
    <rPh sb="0" eb="2">
      <t>ジギョウシャ</t>
    </rPh>
    <rPh sb="2" eb="3">
      <t>ナ</t>
    </rPh>
    <phoneticPr fontId="12"/>
  </si>
  <si>
    <t>有機転換中のほ場の所在地</t>
    <rPh sb="0" eb="1">
      <t>ユウキ</t>
    </rPh>
    <rPh sb="1" eb="3">
      <t>テンカン</t>
    </rPh>
    <rPh sb="3" eb="4">
      <t>ナカ</t>
    </rPh>
    <rPh sb="5" eb="6">
      <t>ジョウ</t>
    </rPh>
    <rPh sb="7" eb="9">
      <t>ショザイ</t>
    </rPh>
    <rPh sb="9" eb="10">
      <t>チ</t>
    </rPh>
    <phoneticPr fontId="12"/>
  </si>
  <si>
    <t>機関名</t>
    <rPh sb="0" eb="3">
      <t>キカンナ</t>
    </rPh>
    <phoneticPr fontId="12"/>
  </si>
  <si>
    <t>様式番号</t>
    <rPh sb="0" eb="2">
      <t>ヨウシキ</t>
    </rPh>
    <rPh sb="2" eb="4">
      <t>バンゴウ</t>
    </rPh>
    <phoneticPr fontId="3"/>
  </si>
  <si>
    <t>様式名</t>
    <rPh sb="0" eb="2">
      <t>ヨウシキ</t>
    </rPh>
    <rPh sb="2" eb="3">
      <t>ナ</t>
    </rPh>
    <phoneticPr fontId="3"/>
  </si>
  <si>
    <t>有機JAS認証</t>
    <rPh sb="0" eb="2">
      <t>ユウキ</t>
    </rPh>
    <rPh sb="5" eb="7">
      <t>ニンショウ</t>
    </rPh>
    <phoneticPr fontId="3"/>
  </si>
  <si>
    <t>申請予定機関</t>
    <rPh sb="0" eb="2">
      <t>シンセイ</t>
    </rPh>
    <rPh sb="2" eb="4">
      <t>ヨテイ</t>
    </rPh>
    <rPh sb="4" eb="6">
      <t>キカン</t>
    </rPh>
    <phoneticPr fontId="12"/>
  </si>
  <si>
    <t>３　転換中の有機農産物</t>
    <rPh sb="2" eb="4">
      <t>テンカン</t>
    </rPh>
    <rPh sb="4" eb="5">
      <t>ナカ</t>
    </rPh>
    <rPh sb="6" eb="8">
      <t>ユウキ</t>
    </rPh>
    <rPh sb="8" eb="11">
      <t>ノウサンブツ</t>
    </rPh>
    <phoneticPr fontId="12"/>
  </si>
  <si>
    <t>提出日</t>
    <rPh sb="0" eb="2">
      <t>テイシュツ</t>
    </rPh>
    <rPh sb="2" eb="3">
      <t>ヒ</t>
    </rPh>
    <phoneticPr fontId="3"/>
  </si>
  <si>
    <t>１．提出書類様式一覧</t>
    <rPh sb="2" eb="4">
      <t>テイシュツ</t>
    </rPh>
    <rPh sb="4" eb="6">
      <t>ショルイ</t>
    </rPh>
    <rPh sb="6" eb="8">
      <t>ヨウシキ</t>
    </rPh>
    <rPh sb="8" eb="10">
      <t>イチラン</t>
    </rPh>
    <phoneticPr fontId="3"/>
  </si>
  <si>
    <t>文書名</t>
    <rPh sb="0" eb="2">
      <t>ブンショ</t>
    </rPh>
    <rPh sb="2" eb="3">
      <t>ナ</t>
    </rPh>
    <phoneticPr fontId="3"/>
  </si>
  <si>
    <t>有機転換事業計画（実績）書</t>
    <rPh sb="0" eb="2">
      <t>ユウキ</t>
    </rPh>
    <rPh sb="2" eb="4">
      <t>テンカン</t>
    </rPh>
    <rPh sb="4" eb="6">
      <t>ジギョウ</t>
    </rPh>
    <rPh sb="6" eb="8">
      <t>ケイカク</t>
    </rPh>
    <rPh sb="9" eb="11">
      <t>ジッセキ</t>
    </rPh>
    <rPh sb="12" eb="13">
      <t>ショ</t>
    </rPh>
    <phoneticPr fontId="3"/>
  </si>
  <si>
    <t>２．　添付書類</t>
    <rPh sb="3" eb="5">
      <t>テンプ</t>
    </rPh>
    <rPh sb="5" eb="7">
      <t>ショルイ</t>
    </rPh>
    <phoneticPr fontId="3"/>
  </si>
  <si>
    <t>３．事業計画変更時に提出する書類</t>
    <rPh sb="2" eb="4">
      <t>ジギョウ</t>
    </rPh>
    <rPh sb="4" eb="6">
      <t>ケイカク</t>
    </rPh>
    <rPh sb="6" eb="8">
      <t>ヘンコウ</t>
    </rPh>
    <rPh sb="8" eb="9">
      <t>ジ</t>
    </rPh>
    <rPh sb="10" eb="12">
      <t>テイシュツ</t>
    </rPh>
    <rPh sb="14" eb="16">
      <t>ショルイ</t>
    </rPh>
    <phoneticPr fontId="3"/>
  </si>
  <si>
    <t>ｶﾌﾞｼｷｶﾞｲｼｬ　ﾐﾔｻﾞｷ</t>
    <phoneticPr fontId="3"/>
  </si>
  <si>
    <t>ﾀﾞｲﾋｮｳﾄﾘｼﾏﾘﾔｸ</t>
    <phoneticPr fontId="3"/>
  </si>
  <si>
    <t>ﾐﾔｻﾞｷ　ﾀﾛｳ</t>
    <phoneticPr fontId="3"/>
  </si>
  <si>
    <t>hanako-miyazaki@pref.miyazaki.lg.jp</t>
    <phoneticPr fontId="3"/>
  </si>
  <si>
    <t>宮崎　太郎</t>
    <rPh sb="3" eb="5">
      <t>タロウ</t>
    </rPh>
    <phoneticPr fontId="3"/>
  </si>
  <si>
    <t>株式会社　宮崎</t>
    <phoneticPr fontId="3"/>
  </si>
  <si>
    <t>代表取締役</t>
    <phoneticPr fontId="3"/>
  </si>
  <si>
    <t>１　申請する生産者・団体に関する情報</t>
    <rPh sb="2" eb="4">
      <t>シンセイ</t>
    </rPh>
    <rPh sb="6" eb="9">
      <t>セイサンシャ</t>
    </rPh>
    <rPh sb="10" eb="12">
      <t>ダンタイ</t>
    </rPh>
    <rPh sb="12" eb="13">
      <t>カン</t>
    </rPh>
    <rPh sb="15" eb="17">
      <t>ジョウホウ</t>
    </rPh>
    <phoneticPr fontId="12"/>
  </si>
  <si>
    <t>基本情報入力シート</t>
    <rPh sb="0" eb="2">
      <t>キホン</t>
    </rPh>
    <rPh sb="2" eb="4">
      <t>ジョウホウ</t>
    </rPh>
    <rPh sb="4" eb="6">
      <t>ニュウリョク</t>
    </rPh>
    <phoneticPr fontId="3"/>
  </si>
  <si>
    <t>記</t>
    <rPh sb="0" eb="1">
      <t>キ</t>
    </rPh>
    <phoneticPr fontId="3"/>
  </si>
  <si>
    <t>金融機関名</t>
    <rPh sb="0" eb="3">
      <t>キンユウキカン</t>
    </rPh>
    <rPh sb="3" eb="4">
      <t>ナ</t>
    </rPh>
    <phoneticPr fontId="3"/>
  </si>
  <si>
    <t>金融機関コード</t>
    <rPh sb="0" eb="1">
      <t>キンユウ</t>
    </rPh>
    <rPh sb="1" eb="3">
      <t>キカン</t>
    </rPh>
    <phoneticPr fontId="12"/>
  </si>
  <si>
    <t>支店名</t>
    <rPh sb="0" eb="1">
      <t>シテン</t>
    </rPh>
    <rPh sb="1" eb="2">
      <t>ナ</t>
    </rPh>
    <phoneticPr fontId="3"/>
  </si>
  <si>
    <t>店番号</t>
    <rPh sb="0" eb="3">
      <t>ミセバンゴウ</t>
    </rPh>
    <phoneticPr fontId="3"/>
  </si>
  <si>
    <t>口座種類</t>
    <rPh sb="0" eb="1">
      <t>コウザ</t>
    </rPh>
    <rPh sb="1" eb="3">
      <t>シュルイ</t>
    </rPh>
    <phoneticPr fontId="12"/>
  </si>
  <si>
    <t>口座番号</t>
    <rPh sb="0" eb="2">
      <t>コウザ</t>
    </rPh>
    <rPh sb="2" eb="4">
      <t>バンゴウ</t>
    </rPh>
    <phoneticPr fontId="3"/>
  </si>
  <si>
    <t>口座名義</t>
    <rPh sb="0" eb="1">
      <t>コウザ</t>
    </rPh>
    <rPh sb="1" eb="3">
      <t>メイギ</t>
    </rPh>
    <phoneticPr fontId="12"/>
  </si>
  <si>
    <t>事業者名</t>
    <rPh sb="0" eb="2">
      <t>ジギョウ</t>
    </rPh>
    <rPh sb="2" eb="3">
      <t>シャ</t>
    </rPh>
    <rPh sb="3" eb="4">
      <t>ナ</t>
    </rPh>
    <phoneticPr fontId="3"/>
  </si>
  <si>
    <t>*様式番号</t>
    <rPh sb="1" eb="3">
      <t>ヨウシキ</t>
    </rPh>
    <rPh sb="3" eb="5">
      <t>バンゴウ</t>
    </rPh>
    <phoneticPr fontId="3"/>
  </si>
  <si>
    <t>申請者</t>
    <rPh sb="0" eb="3">
      <t>シンセイシャ</t>
    </rPh>
    <phoneticPr fontId="3"/>
  </si>
  <si>
    <t>提出</t>
    <rPh sb="0" eb="2">
      <t>テイシュツ</t>
    </rPh>
    <phoneticPr fontId="3"/>
  </si>
  <si>
    <t>必要に応じて行の追加や削除をしてください</t>
    <rPh sb="0" eb="2">
      <t>ヒツヨウ</t>
    </rPh>
    <rPh sb="3" eb="4">
      <t>オウ</t>
    </rPh>
    <rPh sb="6" eb="7">
      <t>ギョウ</t>
    </rPh>
    <rPh sb="8" eb="10">
      <t>ツイカ</t>
    </rPh>
    <rPh sb="11" eb="13">
      <t>サクジョ</t>
    </rPh>
    <phoneticPr fontId="3"/>
  </si>
  <si>
    <t>これは参考様式です　実施主体独自に作成したものがあればそれでも結構です</t>
    <rPh sb="3" eb="5">
      <t>サンコウ</t>
    </rPh>
    <rPh sb="5" eb="7">
      <t>ヨウシキ</t>
    </rPh>
    <rPh sb="10" eb="12">
      <t>ジッシ</t>
    </rPh>
    <rPh sb="12" eb="14">
      <t>シュタイ</t>
    </rPh>
    <rPh sb="14" eb="16">
      <t>ドクジ</t>
    </rPh>
    <rPh sb="17" eb="19">
      <t>サクセイ</t>
    </rPh>
    <rPh sb="31" eb="33">
      <t>ケッコウ</t>
    </rPh>
    <phoneticPr fontId="3"/>
  </si>
  <si>
    <t>代表者名</t>
    <rPh sb="0" eb="3">
      <t>ダイヒョウシャ</t>
    </rPh>
    <rPh sb="3" eb="4">
      <t>メイ</t>
    </rPh>
    <phoneticPr fontId="3"/>
  </si>
  <si>
    <t>ほ場
番号</t>
    <rPh sb="1" eb="2">
      <t>ジョウ</t>
    </rPh>
    <rPh sb="3" eb="5">
      <t>バンゴウ</t>
    </rPh>
    <phoneticPr fontId="3"/>
  </si>
  <si>
    <t>構成員名簿</t>
    <rPh sb="0" eb="3">
      <t>コウセイイン</t>
    </rPh>
    <rPh sb="3" eb="5">
      <t>メイボ</t>
    </rPh>
    <phoneticPr fontId="3"/>
  </si>
  <si>
    <t>１　名称（事業実施主体名）</t>
    <rPh sb="2" eb="4">
      <t>メイショウ</t>
    </rPh>
    <rPh sb="5" eb="7">
      <t>ジギョウ</t>
    </rPh>
    <rPh sb="7" eb="9">
      <t>ジッシ</t>
    </rPh>
    <rPh sb="9" eb="11">
      <t>シュタイ</t>
    </rPh>
    <rPh sb="11" eb="12">
      <t>メイ</t>
    </rPh>
    <phoneticPr fontId="3"/>
  </si>
  <si>
    <t>２　代表者名</t>
    <rPh sb="2" eb="5">
      <t>ダイヒョウシャ</t>
    </rPh>
    <rPh sb="5" eb="6">
      <t>メイ</t>
    </rPh>
    <phoneticPr fontId="3"/>
  </si>
  <si>
    <t>３　設立年月日</t>
    <rPh sb="2" eb="4">
      <t>セツリツ</t>
    </rPh>
    <rPh sb="4" eb="7">
      <t>ネンガッピ</t>
    </rPh>
    <phoneticPr fontId="3"/>
  </si>
  <si>
    <t>４　構成員</t>
    <rPh sb="2" eb="5">
      <t>コウセイイン</t>
    </rPh>
    <phoneticPr fontId="3"/>
  </si>
  <si>
    <t>№</t>
    <phoneticPr fontId="3"/>
  </si>
  <si>
    <t>役職</t>
    <rPh sb="0" eb="2">
      <t>ヤクショク</t>
    </rPh>
    <phoneticPr fontId="3"/>
  </si>
  <si>
    <t>認証
済み</t>
    <rPh sb="3" eb="4">
      <t>ズ</t>
    </rPh>
    <phoneticPr fontId="3"/>
  </si>
  <si>
    <t>申請中</t>
    <rPh sb="0" eb="3">
      <t>シンセイチュウ</t>
    </rPh>
    <phoneticPr fontId="3"/>
  </si>
  <si>
    <t>申請</t>
    <phoneticPr fontId="3"/>
  </si>
  <si>
    <t>予定</t>
    <rPh sb="0" eb="2">
      <t>ヨテイ</t>
    </rPh>
    <phoneticPr fontId="3"/>
  </si>
  <si>
    <t>※「有機JAS認証」欄は、それぞれ該当する欄に〇印をプルダウンより入力すること。</t>
    <rPh sb="2" eb="4">
      <t>ユウキ</t>
    </rPh>
    <rPh sb="7" eb="9">
      <t>ニンショウ</t>
    </rPh>
    <rPh sb="10" eb="11">
      <t>ラン</t>
    </rPh>
    <rPh sb="17" eb="19">
      <t>ガイトウ</t>
    </rPh>
    <rPh sb="21" eb="22">
      <t>ラン</t>
    </rPh>
    <rPh sb="24" eb="25">
      <t>ジルシ</t>
    </rPh>
    <rPh sb="33" eb="35">
      <t>ニュウリョク</t>
    </rPh>
    <phoneticPr fontId="3"/>
  </si>
  <si>
    <t>〇</t>
    <phoneticPr fontId="3"/>
  </si>
  <si>
    <t>認証区分</t>
    <rPh sb="0" eb="2">
      <t>ニンショウ</t>
    </rPh>
    <rPh sb="2" eb="4">
      <t>クブン</t>
    </rPh>
    <phoneticPr fontId="3"/>
  </si>
  <si>
    <t>ほ場区分</t>
    <rPh sb="1" eb="2">
      <t>ジョウ</t>
    </rPh>
    <rPh sb="2" eb="4">
      <t>クブン</t>
    </rPh>
    <phoneticPr fontId="3"/>
  </si>
  <si>
    <t>土地利用型</t>
    <rPh sb="0" eb="2">
      <t>トチ</t>
    </rPh>
    <rPh sb="2" eb="4">
      <t>リヨウ</t>
    </rPh>
    <rPh sb="4" eb="5">
      <t>カタ</t>
    </rPh>
    <phoneticPr fontId="3"/>
  </si>
  <si>
    <t>園芸（露地）</t>
    <rPh sb="0" eb="2">
      <t>エンゲイ</t>
    </rPh>
    <rPh sb="3" eb="5">
      <t>ロジ</t>
    </rPh>
    <phoneticPr fontId="3"/>
  </si>
  <si>
    <t>園芸（施設）</t>
    <rPh sb="0" eb="2">
      <t>エンゲイ</t>
    </rPh>
    <rPh sb="3" eb="5">
      <t>シセツ</t>
    </rPh>
    <phoneticPr fontId="3"/>
  </si>
  <si>
    <t>３　格付け担当者</t>
    <rPh sb="2" eb="4">
      <t>カクヅ</t>
    </rPh>
    <rPh sb="5" eb="8">
      <t>タントウシャ</t>
    </rPh>
    <phoneticPr fontId="3"/>
  </si>
  <si>
    <t>ほ場番号</t>
    <rPh sb="1" eb="2">
      <t>ジョウ</t>
    </rPh>
    <rPh sb="2" eb="4">
      <t>バンゴウ</t>
    </rPh>
    <phoneticPr fontId="3"/>
  </si>
  <si>
    <t>ほ場面積</t>
    <rPh sb="1" eb="2">
      <t>ジョウ</t>
    </rPh>
    <rPh sb="2" eb="4">
      <t>メンセキ</t>
    </rPh>
    <phoneticPr fontId="3"/>
  </si>
  <si>
    <t>作成日</t>
    <rPh sb="0" eb="2">
      <t>サクセイ</t>
    </rPh>
    <rPh sb="2" eb="3">
      <t>ヒ</t>
    </rPh>
    <phoneticPr fontId="3"/>
  </si>
  <si>
    <t>作成者</t>
    <rPh sb="0" eb="2">
      <t>サクセイ</t>
    </rPh>
    <rPh sb="2" eb="3">
      <t>シャ</t>
    </rPh>
    <phoneticPr fontId="3"/>
  </si>
  <si>
    <t>参考様式２</t>
    <rPh sb="0" eb="2">
      <t>サンコウ</t>
    </rPh>
    <rPh sb="2" eb="4">
      <t>ヨウシキ</t>
    </rPh>
    <phoneticPr fontId="12"/>
  </si>
  <si>
    <t>様式第２号－別添１</t>
    <rPh sb="0" eb="2">
      <t>ヨウシキ</t>
    </rPh>
    <rPh sb="2" eb="3">
      <t>ダイ</t>
    </rPh>
    <rPh sb="4" eb="5">
      <t>ゴウ</t>
    </rPh>
    <rPh sb="6" eb="8">
      <t>ベッテン</t>
    </rPh>
    <phoneticPr fontId="3"/>
  </si>
  <si>
    <t>変更申請書</t>
    <rPh sb="0" eb="2">
      <t>ヘンコウ</t>
    </rPh>
    <rPh sb="2" eb="5">
      <t>シンセイショ</t>
    </rPh>
    <phoneticPr fontId="3"/>
  </si>
  <si>
    <t>２．変更理由</t>
    <rPh sb="2" eb="4">
      <t>ヘンコウ</t>
    </rPh>
    <rPh sb="4" eb="6">
      <t>リユウ</t>
    </rPh>
    <phoneticPr fontId="3"/>
  </si>
  <si>
    <t>計画変更時</t>
    <rPh sb="0" eb="2">
      <t>ケイカク</t>
    </rPh>
    <rPh sb="2" eb="4">
      <t>ヘンコウ</t>
    </rPh>
    <rPh sb="4" eb="5">
      <t>ジ</t>
    </rPh>
    <phoneticPr fontId="3"/>
  </si>
  <si>
    <t>計画廃止時</t>
    <rPh sb="0" eb="2">
      <t>ケイカク</t>
    </rPh>
    <rPh sb="2" eb="4">
      <t>ハイシ</t>
    </rPh>
    <rPh sb="4" eb="5">
      <t>ジ</t>
    </rPh>
    <phoneticPr fontId="3"/>
  </si>
  <si>
    <t>様式第４号</t>
    <rPh sb="0" eb="2">
      <t>ヨウシキ</t>
    </rPh>
    <rPh sb="2" eb="3">
      <t>ダイ</t>
    </rPh>
    <rPh sb="4" eb="5">
      <t>ゴウ</t>
    </rPh>
    <phoneticPr fontId="3"/>
  </si>
  <si>
    <t>様式第３号</t>
    <rPh sb="0" eb="2">
      <t>ヨウシキ</t>
    </rPh>
    <rPh sb="2" eb="3">
      <t>ダイ</t>
    </rPh>
    <rPh sb="4" eb="5">
      <t>ゴウ</t>
    </rPh>
    <phoneticPr fontId="3"/>
  </si>
  <si>
    <t>事業廃止届</t>
    <rPh sb="0" eb="2">
      <t>ジギョウ</t>
    </rPh>
    <rPh sb="2" eb="4">
      <t>ハイシ</t>
    </rPh>
    <rPh sb="4" eb="5">
      <t>トドケ</t>
    </rPh>
    <phoneticPr fontId="3"/>
  </si>
  <si>
    <t>１．　廃止理由</t>
    <rPh sb="3" eb="5">
      <t>ハイシ</t>
    </rPh>
    <rPh sb="5" eb="7">
      <t>リユウ</t>
    </rPh>
    <phoneticPr fontId="3"/>
  </si>
  <si>
    <t>４．事業廃止時の手続き</t>
    <rPh sb="2" eb="4">
      <t>ジギョウ</t>
    </rPh>
    <rPh sb="4" eb="6">
      <t>ハイシ</t>
    </rPh>
    <rPh sb="6" eb="7">
      <t>ジ</t>
    </rPh>
    <rPh sb="8" eb="10">
      <t>テツヅ</t>
    </rPh>
    <phoneticPr fontId="3"/>
  </si>
  <si>
    <t xml:space="preserve">
＊協議会での情報の取り扱いについて
　提出頂いた当該情報は、補助金の交付に必要な情報としてのみ取り扱い、目的外への情報流用無きよう
　管理致します。</t>
    <rPh sb="2" eb="5">
      <t>キョウギカイ</t>
    </rPh>
    <rPh sb="7" eb="9">
      <t>ジョウホウ</t>
    </rPh>
    <rPh sb="10" eb="11">
      <t>ト</t>
    </rPh>
    <rPh sb="12" eb="13">
      <t>アツカ</t>
    </rPh>
    <rPh sb="20" eb="22">
      <t>テイシュツ</t>
    </rPh>
    <rPh sb="22" eb="23">
      <t>イタダ</t>
    </rPh>
    <rPh sb="25" eb="27">
      <t>トウガイ</t>
    </rPh>
    <rPh sb="27" eb="29">
      <t>ジョウホウ</t>
    </rPh>
    <rPh sb="31" eb="34">
      <t>ホジョキン</t>
    </rPh>
    <rPh sb="35" eb="37">
      <t>コウフ</t>
    </rPh>
    <rPh sb="38" eb="40">
      <t>ヒツヨウ</t>
    </rPh>
    <rPh sb="41" eb="43">
      <t>ジョウホウ</t>
    </rPh>
    <rPh sb="48" eb="49">
      <t>ト</t>
    </rPh>
    <rPh sb="50" eb="51">
      <t>アツカ</t>
    </rPh>
    <rPh sb="53" eb="56">
      <t>モクテキガイ</t>
    </rPh>
    <rPh sb="58" eb="60">
      <t>ジョウホウ</t>
    </rPh>
    <rPh sb="60" eb="62">
      <t>リュウヨウ</t>
    </rPh>
    <rPh sb="62" eb="63">
      <t>ナ</t>
    </rPh>
    <rPh sb="68" eb="70">
      <t>カンリ</t>
    </rPh>
    <rPh sb="70" eb="71">
      <t>イタ</t>
    </rPh>
    <phoneticPr fontId="3"/>
  </si>
  <si>
    <t>様式第３号</t>
    <rPh sb="0" eb="2">
      <t>ヨウシキ</t>
    </rPh>
    <rPh sb="2" eb="3">
      <t>ダイ</t>
    </rPh>
    <rPh sb="4" eb="5">
      <t>ゴウ</t>
    </rPh>
    <phoneticPr fontId="3"/>
  </si>
  <si>
    <t>様式第４号</t>
    <rPh sb="0" eb="2">
      <t>ヨウシキ</t>
    </rPh>
    <rPh sb="2" eb="3">
      <t>ダイ</t>
    </rPh>
    <rPh sb="4" eb="5">
      <t>ゴウ</t>
    </rPh>
    <phoneticPr fontId="3"/>
  </si>
  <si>
    <t>様式第２号ー２－１</t>
    <rPh sb="0" eb="2">
      <t>ヨウシキ</t>
    </rPh>
    <rPh sb="2" eb="3">
      <t>ダイ</t>
    </rPh>
    <rPh sb="4" eb="5">
      <t>ゴウ</t>
    </rPh>
    <phoneticPr fontId="12"/>
  </si>
  <si>
    <t xml:space="preserve"> *変更内容は、変更前後の比較が出来る様に記述すること。</t>
    <rPh sb="19" eb="20">
      <t>ヨウ</t>
    </rPh>
    <rPh sb="21" eb="23">
      <t>キジュツ</t>
    </rPh>
    <phoneticPr fontId="3"/>
  </si>
  <si>
    <t>【協議会事務局　記入欄】</t>
  </si>
  <si>
    <t>　□廃止届に伴う、補助金管理表への記入
　□「受理台帳」への記入</t>
    <rPh sb="2" eb="4">
      <t>ハイシ</t>
    </rPh>
    <rPh sb="4" eb="5">
      <t>トドケ</t>
    </rPh>
    <rPh sb="6" eb="7">
      <t>トモナ</t>
    </rPh>
    <rPh sb="9" eb="12">
      <t>ホジョキン</t>
    </rPh>
    <rPh sb="12" eb="15">
      <t>カンリヒョウ</t>
    </rPh>
    <rPh sb="17" eb="19">
      <t>キニュウ</t>
    </rPh>
    <rPh sb="23" eb="25">
      <t>ジュリ</t>
    </rPh>
    <rPh sb="25" eb="27">
      <t>ダイチョウ</t>
    </rPh>
    <rPh sb="30" eb="32">
      <t>キニュウ</t>
    </rPh>
    <phoneticPr fontId="3"/>
  </si>
  <si>
    <t>880-0001</t>
    <phoneticPr fontId="3"/>
  </si>
  <si>
    <t>宮崎県宮崎市</t>
    <rPh sb="0" eb="3">
      <t>ミヤザキケン</t>
    </rPh>
    <rPh sb="3" eb="6">
      <t>ミヤザキシ</t>
    </rPh>
    <phoneticPr fontId="3"/>
  </si>
  <si>
    <t>補助金　振込先口座情報</t>
    <rPh sb="0" eb="3">
      <t>ホジョキン</t>
    </rPh>
    <rPh sb="4" eb="6">
      <t>フリコミ</t>
    </rPh>
    <rPh sb="6" eb="7">
      <t>サキ</t>
    </rPh>
    <rPh sb="7" eb="9">
      <t>コウザ</t>
    </rPh>
    <rPh sb="9" eb="11">
      <t>ジョウホウ</t>
    </rPh>
    <phoneticPr fontId="3"/>
  </si>
  <si>
    <t>0985-99-9999</t>
    <phoneticPr fontId="3"/>
  </si>
  <si>
    <t>0985-11-1111</t>
    <phoneticPr fontId="3"/>
  </si>
  <si>
    <t>　□不足書類の有無チェック→□不足書類・修正なし　□不足書類・修正あり
　□「受理台帳」への記入</t>
    <rPh sb="2" eb="4">
      <t>フソク</t>
    </rPh>
    <rPh sb="4" eb="6">
      <t>ショルイ</t>
    </rPh>
    <rPh sb="7" eb="9">
      <t>ウム</t>
    </rPh>
    <rPh sb="15" eb="17">
      <t>フソク</t>
    </rPh>
    <rPh sb="17" eb="19">
      <t>ショルイ</t>
    </rPh>
    <rPh sb="20" eb="22">
      <t>シュウセイ</t>
    </rPh>
    <rPh sb="26" eb="28">
      <t>フソク</t>
    </rPh>
    <rPh sb="28" eb="30">
      <t>ショルイ</t>
    </rPh>
    <rPh sb="31" eb="33">
      <t>シュウセイ</t>
    </rPh>
    <rPh sb="39" eb="41">
      <t>ジュリ</t>
    </rPh>
    <rPh sb="41" eb="43">
      <t>ダイチョウ</t>
    </rPh>
    <rPh sb="46" eb="48">
      <t>キニュウ</t>
    </rPh>
    <phoneticPr fontId="3"/>
  </si>
  <si>
    <t>受理番号</t>
    <rPh sb="0" eb="2">
      <t>ジュリ</t>
    </rPh>
    <rPh sb="2" eb="4">
      <t>バンゴウ</t>
    </rPh>
    <phoneticPr fontId="3"/>
  </si>
  <si>
    <t>参考様式２</t>
    <rPh sb="0" eb="2">
      <t>サンコウ</t>
    </rPh>
    <rPh sb="2" eb="4">
      <t>ヨウシキ</t>
    </rPh>
    <phoneticPr fontId="3"/>
  </si>
  <si>
    <t xml:space="preserve">１．変更内容  </t>
    <rPh sb="2" eb="4">
      <t>ヘンコウ</t>
    </rPh>
    <rPh sb="4" eb="6">
      <t>ナイヨウ</t>
    </rPh>
    <phoneticPr fontId="3"/>
  </si>
  <si>
    <t>性別</t>
    <rPh sb="0" eb="2">
      <t>セイベツ</t>
    </rPh>
    <phoneticPr fontId="3"/>
  </si>
  <si>
    <t>有機JAS認証</t>
    <rPh sb="0" eb="2">
      <t>ユウキ</t>
    </rPh>
    <rPh sb="5" eb="7">
      <t>ニンショウ</t>
    </rPh>
    <phoneticPr fontId="3"/>
  </si>
  <si>
    <t>男</t>
    <rPh sb="0" eb="1">
      <t>オトコ</t>
    </rPh>
    <phoneticPr fontId="3"/>
  </si>
  <si>
    <t>女</t>
    <rPh sb="0" eb="1">
      <t>オンナ</t>
    </rPh>
    <phoneticPr fontId="3"/>
  </si>
  <si>
    <t>様式第２号－２－１</t>
    <rPh sb="0" eb="2">
      <t>ヨウシキ</t>
    </rPh>
    <rPh sb="2" eb="3">
      <t>ダイ</t>
    </rPh>
    <rPh sb="4" eb="5">
      <t>ゴウ</t>
    </rPh>
    <phoneticPr fontId="3"/>
  </si>
  <si>
    <t>＊このシートに入力された基本情報は、各様式にリンクされます。</t>
    <rPh sb="7" eb="9">
      <t>ニュウリョク</t>
    </rPh>
    <rPh sb="12" eb="16">
      <t>キホンジョウホウ</t>
    </rPh>
    <rPh sb="18" eb="19">
      <t>カク</t>
    </rPh>
    <rPh sb="19" eb="21">
      <t>ヨウシキ</t>
    </rPh>
    <phoneticPr fontId="3"/>
  </si>
  <si>
    <t>提出日</t>
    <rPh sb="0" eb="2">
      <t>テイシュツ</t>
    </rPh>
    <rPh sb="2" eb="3">
      <t>ヒ</t>
    </rPh>
    <phoneticPr fontId="3"/>
  </si>
  <si>
    <t>提出日</t>
    <rPh sb="0" eb="2">
      <t>テイシュツ</t>
    </rPh>
    <rPh sb="2" eb="3">
      <t>ビ</t>
    </rPh>
    <phoneticPr fontId="3"/>
  </si>
  <si>
    <t>種子・苗／資材</t>
    <rPh sb="0" eb="2">
      <t>シュシ</t>
    </rPh>
    <rPh sb="3" eb="4">
      <t>ナエ</t>
    </rPh>
    <rPh sb="5" eb="7">
      <t>シザイ</t>
    </rPh>
    <phoneticPr fontId="3"/>
  </si>
  <si>
    <t>名称</t>
    <rPh sb="0" eb="2">
      <t>メイショウ</t>
    </rPh>
    <phoneticPr fontId="3"/>
  </si>
  <si>
    <t>使用機械・器具</t>
    <rPh sb="0" eb="2">
      <t>シヨウ</t>
    </rPh>
    <rPh sb="2" eb="4">
      <t>キカイ</t>
    </rPh>
    <rPh sb="5" eb="7">
      <t>キグ</t>
    </rPh>
    <phoneticPr fontId="3"/>
  </si>
  <si>
    <t>数量</t>
    <rPh sb="0" eb="2">
      <t>スウリョウ</t>
    </rPh>
    <phoneticPr fontId="3"/>
  </si>
  <si>
    <t>２　生産行程管理責任者</t>
    <rPh sb="2" eb="4">
      <t>セイサン</t>
    </rPh>
    <rPh sb="4" eb="6">
      <t>コウテイ</t>
    </rPh>
    <rPh sb="6" eb="8">
      <t>カンリ</t>
    </rPh>
    <rPh sb="8" eb="11">
      <t>セキニンシャ</t>
    </rPh>
    <phoneticPr fontId="3"/>
  </si>
  <si>
    <t>生産品目</t>
    <rPh sb="0" eb="2">
      <t>セイサン</t>
    </rPh>
    <rPh sb="2" eb="4">
      <t>ヒンモク</t>
    </rPh>
    <phoneticPr fontId="3"/>
  </si>
  <si>
    <t>出荷先</t>
    <rPh sb="0" eb="3">
      <t>シュッカサキ</t>
    </rPh>
    <phoneticPr fontId="3"/>
  </si>
  <si>
    <t>JA</t>
    <phoneticPr fontId="3"/>
  </si>
  <si>
    <t>*欄が足りない場合は、行を追加下さい。</t>
    <rPh sb="1" eb="2">
      <t>ラン</t>
    </rPh>
    <rPh sb="3" eb="4">
      <t>タ</t>
    </rPh>
    <rPh sb="7" eb="9">
      <t>バアイ</t>
    </rPh>
    <rPh sb="11" eb="12">
      <t>ギョウ</t>
    </rPh>
    <rPh sb="13" eb="15">
      <t>ツイカ</t>
    </rPh>
    <rPh sb="15" eb="16">
      <t>クダ</t>
    </rPh>
    <phoneticPr fontId="3"/>
  </si>
  <si>
    <t>４　生産行程管理履歴</t>
    <rPh sb="2" eb="4">
      <t>セイサン</t>
    </rPh>
    <rPh sb="4" eb="6">
      <t>コウテイ</t>
    </rPh>
    <rPh sb="6" eb="8">
      <t>カンリ</t>
    </rPh>
    <rPh sb="8" eb="10">
      <t>リレキ</t>
    </rPh>
    <phoneticPr fontId="3"/>
  </si>
  <si>
    <t>誓約書</t>
    <rPh sb="0" eb="3">
      <t>セイヤクショ</t>
    </rPh>
    <phoneticPr fontId="3"/>
  </si>
  <si>
    <t>転換期間</t>
    <rPh sb="0" eb="2">
      <t>テンカン</t>
    </rPh>
    <rPh sb="2" eb="4">
      <t>キカン</t>
    </rPh>
    <phoneticPr fontId="3"/>
  </si>
  <si>
    <t>有機的管理ほ場</t>
    <rPh sb="0" eb="2">
      <t>ユウキ</t>
    </rPh>
    <rPh sb="2" eb="3">
      <t>テキ</t>
    </rPh>
    <rPh sb="3" eb="5">
      <t>カンリ</t>
    </rPh>
    <rPh sb="6" eb="7">
      <t>ジョウ</t>
    </rPh>
    <phoneticPr fontId="3"/>
  </si>
  <si>
    <t>認証取得済</t>
    <rPh sb="0" eb="2">
      <t>ニンショウ</t>
    </rPh>
    <rPh sb="2" eb="4">
      <t>シュトク</t>
    </rPh>
    <rPh sb="4" eb="5">
      <t>スミ</t>
    </rPh>
    <phoneticPr fontId="3"/>
  </si>
  <si>
    <t>初回認証取得日</t>
    <rPh sb="0" eb="2">
      <t>ショカイ</t>
    </rPh>
    <rPh sb="2" eb="4">
      <t>ニンショウ</t>
    </rPh>
    <rPh sb="4" eb="6">
      <t>シュトク</t>
    </rPh>
    <rPh sb="6" eb="7">
      <t>ヒ</t>
    </rPh>
    <phoneticPr fontId="3"/>
  </si>
  <si>
    <t>認証番号</t>
    <rPh sb="0" eb="2">
      <t>ニンショウ</t>
    </rPh>
    <rPh sb="2" eb="4">
      <t>バンゴウ</t>
    </rPh>
    <phoneticPr fontId="3"/>
  </si>
  <si>
    <t>ほ場面積［a］</t>
    <rPh sb="1" eb="2">
      <t>ジョウ</t>
    </rPh>
    <rPh sb="2" eb="4">
      <t>メンセキ</t>
    </rPh>
    <phoneticPr fontId="3"/>
  </si>
  <si>
    <t>経営面積
［a］</t>
    <rPh sb="0" eb="2">
      <t>ケイエイ</t>
    </rPh>
    <rPh sb="2" eb="4">
      <t>メンセキ</t>
    </rPh>
    <phoneticPr fontId="3"/>
  </si>
  <si>
    <t>４　補助申請額</t>
    <rPh sb="2" eb="4">
      <t>ホジョ</t>
    </rPh>
    <rPh sb="4" eb="7">
      <t>シンセイガク</t>
    </rPh>
    <phoneticPr fontId="12"/>
  </si>
  <si>
    <t>補助申請額</t>
    <rPh sb="0" eb="2">
      <t>ホジョ</t>
    </rPh>
    <rPh sb="2" eb="5">
      <t>シンセイガク</t>
    </rPh>
    <phoneticPr fontId="3"/>
  </si>
  <si>
    <t>計</t>
    <rPh sb="0" eb="1">
      <t>ケイ</t>
    </rPh>
    <phoneticPr fontId="3"/>
  </si>
  <si>
    <t>収穫量</t>
    <rPh sb="0" eb="3">
      <t>シュウカクリョウ</t>
    </rPh>
    <phoneticPr fontId="3"/>
  </si>
  <si>
    <t>主な出荷先</t>
    <rPh sb="0" eb="1">
      <t>オモ</t>
    </rPh>
    <rPh sb="2" eb="5">
      <t>シュッカサキ</t>
    </rPh>
    <phoneticPr fontId="3"/>
  </si>
  <si>
    <t>生産行程管理記録</t>
    <rPh sb="0" eb="2">
      <t>セイサン</t>
    </rPh>
    <rPh sb="2" eb="4">
      <t>コウテイ</t>
    </rPh>
    <rPh sb="4" eb="6">
      <t>カンリ</t>
    </rPh>
    <rPh sb="6" eb="8">
      <t>キロク</t>
    </rPh>
    <phoneticPr fontId="3"/>
  </si>
  <si>
    <t>作物名</t>
    <rPh sb="0" eb="2">
      <t>サクモツ</t>
    </rPh>
    <rPh sb="2" eb="3">
      <t>ナ</t>
    </rPh>
    <phoneticPr fontId="3"/>
  </si>
  <si>
    <t>除草</t>
    <rPh sb="0" eb="2">
      <t>ジョソウ</t>
    </rPh>
    <phoneticPr fontId="3"/>
  </si>
  <si>
    <t>プルダウンメニュー</t>
    <phoneticPr fontId="3"/>
  </si>
  <si>
    <t>作業内容</t>
    <rPh sb="0" eb="2">
      <t>サギョウ</t>
    </rPh>
    <rPh sb="2" eb="4">
      <t>ナイヨウ</t>
    </rPh>
    <phoneticPr fontId="3"/>
  </si>
  <si>
    <t>植付</t>
    <rPh sb="0" eb="2">
      <t>ウエツケ</t>
    </rPh>
    <phoneticPr fontId="3"/>
  </si>
  <si>
    <t>耕転</t>
    <rPh sb="0" eb="1">
      <t>タガヤ</t>
    </rPh>
    <rPh sb="1" eb="2">
      <t>テン</t>
    </rPh>
    <phoneticPr fontId="3"/>
  </si>
  <si>
    <t>マルチ張り</t>
    <rPh sb="3" eb="4">
      <t>ハ</t>
    </rPh>
    <phoneticPr fontId="3"/>
  </si>
  <si>
    <t>畝立</t>
    <rPh sb="0" eb="1">
      <t>ウネ</t>
    </rPh>
    <rPh sb="1" eb="2">
      <t>タ</t>
    </rPh>
    <phoneticPr fontId="3"/>
  </si>
  <si>
    <t>施肥</t>
    <rPh sb="0" eb="2">
      <t>シヒ</t>
    </rPh>
    <phoneticPr fontId="3"/>
  </si>
  <si>
    <t>収穫</t>
    <rPh sb="0" eb="2">
      <t>シュウカク</t>
    </rPh>
    <phoneticPr fontId="3"/>
  </si>
  <si>
    <t>その他</t>
    <rPh sb="2" eb="3">
      <t>タ</t>
    </rPh>
    <phoneticPr fontId="3"/>
  </si>
  <si>
    <t>洗浄・清掃方法</t>
    <rPh sb="0" eb="2">
      <t>センジョウ</t>
    </rPh>
    <rPh sb="3" eb="5">
      <t>セイソウ</t>
    </rPh>
    <rPh sb="5" eb="7">
      <t>ホウホウ</t>
    </rPh>
    <phoneticPr fontId="3"/>
  </si>
  <si>
    <t>水洗</t>
    <rPh sb="0" eb="2">
      <t>スイセン</t>
    </rPh>
    <phoneticPr fontId="3"/>
  </si>
  <si>
    <t>掃き掃除</t>
    <rPh sb="0" eb="1">
      <t>ハ</t>
    </rPh>
    <rPh sb="2" eb="4">
      <t>ソウジ</t>
    </rPh>
    <phoneticPr fontId="3"/>
  </si>
  <si>
    <t>拭き掃除</t>
    <rPh sb="0" eb="1">
      <t>フ</t>
    </rPh>
    <rPh sb="2" eb="4">
      <t>ソウジ</t>
    </rPh>
    <phoneticPr fontId="3"/>
  </si>
  <si>
    <t>風洗</t>
    <rPh sb="0" eb="1">
      <t>カゼ</t>
    </rPh>
    <rPh sb="1" eb="2">
      <t>セン</t>
    </rPh>
    <phoneticPr fontId="3"/>
  </si>
  <si>
    <t>作業内容
　＊ﾌﾟﾙﾀﾞｳﾝ</t>
    <rPh sb="0" eb="2">
      <t>サギョウ</t>
    </rPh>
    <rPh sb="2" eb="4">
      <t>ナイヨウ</t>
    </rPh>
    <phoneticPr fontId="3"/>
  </si>
  <si>
    <t>洗浄・清掃方法
　＊ﾌﾟﾙﾀﾞｳﾝ</t>
    <rPh sb="0" eb="2">
      <t>センジョウ</t>
    </rPh>
    <rPh sb="3" eb="5">
      <t>セイソウ</t>
    </rPh>
    <rPh sb="5" eb="7">
      <t>ホウホウ</t>
    </rPh>
    <phoneticPr fontId="3"/>
  </si>
  <si>
    <t>様式第２号_別添１</t>
    <rPh sb="0" eb="2">
      <t>ヨウシキ</t>
    </rPh>
    <rPh sb="2" eb="3">
      <t>ダイ</t>
    </rPh>
    <rPh sb="4" eb="5">
      <t>ゴウ</t>
    </rPh>
    <rPh sb="6" eb="8">
      <t>ベッテン</t>
    </rPh>
    <phoneticPr fontId="12"/>
  </si>
  <si>
    <t>１年目</t>
    <rPh sb="1" eb="3">
      <t>ネンメ</t>
    </rPh>
    <phoneticPr fontId="3"/>
  </si>
  <si>
    <t>２年目</t>
    <rPh sb="1" eb="3">
      <t>ネンメ</t>
    </rPh>
    <phoneticPr fontId="3"/>
  </si>
  <si>
    <t>３年目</t>
    <rPh sb="1" eb="3">
      <t>ネンメ</t>
    </rPh>
    <phoneticPr fontId="3"/>
  </si>
  <si>
    <t>開始日</t>
    <rPh sb="0" eb="3">
      <t>カイシヒ</t>
    </rPh>
    <phoneticPr fontId="3"/>
  </si>
  <si>
    <t>面積</t>
    <rPh sb="0" eb="2">
      <t>メンセキ</t>
    </rPh>
    <phoneticPr fontId="3"/>
  </si>
  <si>
    <t>補助対象のほ場面積と補助申請額</t>
    <rPh sb="0" eb="2">
      <t>ホジョ</t>
    </rPh>
    <rPh sb="2" eb="4">
      <t>タイショウ</t>
    </rPh>
    <rPh sb="6" eb="7">
      <t>ジョウ</t>
    </rPh>
    <rPh sb="7" eb="9">
      <t>メンセキ</t>
    </rPh>
    <rPh sb="10" eb="12">
      <t>ホジョ</t>
    </rPh>
    <rPh sb="12" eb="15">
      <t>シンセイガク</t>
    </rPh>
    <phoneticPr fontId="3"/>
  </si>
  <si>
    <t>ほ場一覧　兼　補助申請額算定シート</t>
    <rPh sb="5" eb="6">
      <t>ケン</t>
    </rPh>
    <rPh sb="7" eb="9">
      <t>ホジョ</t>
    </rPh>
    <rPh sb="9" eb="11">
      <t>シンセイ</t>
    </rPh>
    <rPh sb="11" eb="12">
      <t>ガク</t>
    </rPh>
    <rPh sb="12" eb="14">
      <t>サンテイ</t>
    </rPh>
    <phoneticPr fontId="3"/>
  </si>
  <si>
    <t>米</t>
    <rPh sb="0" eb="1">
      <t>コメ</t>
    </rPh>
    <phoneticPr fontId="3"/>
  </si>
  <si>
    <t>麦</t>
    <rPh sb="0" eb="1">
      <t>ムギ</t>
    </rPh>
    <phoneticPr fontId="3"/>
  </si>
  <si>
    <t>野菜</t>
    <rPh sb="0" eb="2">
      <t>ヤサイ</t>
    </rPh>
    <phoneticPr fontId="3"/>
  </si>
  <si>
    <t>茶</t>
    <rPh sb="0" eb="1">
      <t>チャ</t>
    </rPh>
    <phoneticPr fontId="3"/>
  </si>
  <si>
    <t>果樹</t>
    <rPh sb="0" eb="2">
      <t>カジュ</t>
    </rPh>
    <phoneticPr fontId="3"/>
  </si>
  <si>
    <t>計画時</t>
    <rPh sb="0" eb="2">
      <t>ケイカク</t>
    </rPh>
    <rPh sb="2" eb="3">
      <t>ジ</t>
    </rPh>
    <phoneticPr fontId="3"/>
  </si>
  <si>
    <t>実績報告</t>
    <rPh sb="0" eb="2">
      <t>ジッセキ</t>
    </rPh>
    <rPh sb="2" eb="4">
      <t>ホウコク</t>
    </rPh>
    <phoneticPr fontId="3"/>
  </si>
  <si>
    <t>●</t>
    <phoneticPr fontId="3"/>
  </si>
  <si>
    <t>〇</t>
    <phoneticPr fontId="3"/>
  </si>
  <si>
    <t>書類名</t>
    <rPh sb="0" eb="2">
      <t>ショルイ</t>
    </rPh>
    <rPh sb="2" eb="3">
      <t>ナ</t>
    </rPh>
    <phoneticPr fontId="3"/>
  </si>
  <si>
    <t>様式第２号－別添２</t>
  </si>
  <si>
    <t>ほ場一覧兼補助申請額算定シート</t>
  </si>
  <si>
    <t>有機農業拡大加速事業計画（実績)　カガミ</t>
    <rPh sb="0" eb="2">
      <t>ユウキ</t>
    </rPh>
    <rPh sb="2" eb="4">
      <t>ノウギョウ</t>
    </rPh>
    <rPh sb="4" eb="6">
      <t>カクダイ</t>
    </rPh>
    <rPh sb="6" eb="8">
      <t>カソク</t>
    </rPh>
    <rPh sb="8" eb="10">
      <t>ジギョウ</t>
    </rPh>
    <rPh sb="10" eb="12">
      <t>ケイカク</t>
    </rPh>
    <rPh sb="13" eb="15">
      <t>ジッセキ</t>
    </rPh>
    <phoneticPr fontId="3"/>
  </si>
  <si>
    <t>生産行程管理記録（１年目）</t>
    <rPh sb="0" eb="4">
      <t>セイサンコウテイ</t>
    </rPh>
    <rPh sb="4" eb="6">
      <t>カンリ</t>
    </rPh>
    <rPh sb="6" eb="8">
      <t>キロク</t>
    </rPh>
    <rPh sb="10" eb="12">
      <t>ネンメ</t>
    </rPh>
    <phoneticPr fontId="3"/>
  </si>
  <si>
    <r>
      <t xml:space="preserve">提出書類
</t>
    </r>
    <r>
      <rPr>
        <sz val="9"/>
        <color theme="1"/>
        <rFont val="游ゴシック"/>
        <family val="3"/>
        <charset val="128"/>
        <scheme val="minor"/>
      </rPr>
      <t>*該当にレ点</t>
    </r>
    <rPh sb="0" eb="2">
      <t>テイシュツ</t>
    </rPh>
    <rPh sb="2" eb="4">
      <t>ショルイ</t>
    </rPh>
    <rPh sb="6" eb="8">
      <t>ガイトウ</t>
    </rPh>
    <rPh sb="10" eb="11">
      <t>テン</t>
    </rPh>
    <phoneticPr fontId="3"/>
  </si>
  <si>
    <t xml:space="preserve">                                        　</t>
    <phoneticPr fontId="3"/>
  </si>
  <si>
    <t>住　　所</t>
  </si>
  <si>
    <t>　　　　　　　　　　　　　　　　</t>
    <phoneticPr fontId="3"/>
  </si>
  <si>
    <t>ﾌﾘｶﾞﾅ</t>
    <phoneticPr fontId="3"/>
  </si>
  <si>
    <t>誓　　約　　書</t>
  </si>
  <si>
    <t xml:space="preserve"> </t>
    <phoneticPr fontId="3"/>
  </si>
  <si>
    <t>県税に滞納がない。</t>
    <rPh sb="0" eb="2">
      <t>ケンゼイ</t>
    </rPh>
    <rPh sb="3" eb="5">
      <t>タイノウ</t>
    </rPh>
    <phoneticPr fontId="3"/>
  </si>
  <si>
    <t>地方税法（昭和25年法律第 226号）第 321条の４及び各市町村の条例の規定により、個人住民税の特別徴収義務者とされている法人にあっては、従業員等（宮崎県内に居住している者に限る。）の個人住民税について特別徴収を実施している者又は特別徴収を開始することを誓約した者である。</t>
    <phoneticPr fontId="3"/>
  </si>
  <si>
    <t>自己及び本事業実施主体の構成員・役員等は、次のアからウまでのいずれにも該当するものではありません。また、事業実施主体の運営に対し、次のアからウまでのいずれの関与もありません。</t>
    <phoneticPr fontId="3"/>
  </si>
  <si>
    <t xml:space="preserve">  ア　暴力団（暴力団員による不当な行為の防止等に関する法律（平成３
　　年法律第77号）第２条第２号に規定する暴力団をいう。以下同じ。）</t>
    <phoneticPr fontId="3"/>
  </si>
  <si>
    <t xml:space="preserve">  イ　暴力団員（同法第２条第６号に規定する暴力団員をいう。以下同
　　じ。）  </t>
    <phoneticPr fontId="3"/>
  </si>
  <si>
    <t xml:space="preserve">  ウ　暴力団又は暴力団員と密接な関係を有している者。</t>
    <rPh sb="25" eb="26">
      <t>モノ</t>
    </rPh>
    <phoneticPr fontId="3"/>
  </si>
  <si>
    <t>作物</t>
    <rPh sb="0" eb="2">
      <t>サクモツ</t>
    </rPh>
    <phoneticPr fontId="3"/>
  </si>
  <si>
    <t>作物区分</t>
    <rPh sb="0" eb="2">
      <t>サクモツ</t>
    </rPh>
    <rPh sb="2" eb="4">
      <t>クブン</t>
    </rPh>
    <phoneticPr fontId="3"/>
  </si>
  <si>
    <t>主な作物</t>
    <rPh sb="0" eb="1">
      <t>オモ</t>
    </rPh>
    <rPh sb="2" eb="4">
      <t>サクモツ</t>
    </rPh>
    <phoneticPr fontId="3"/>
  </si>
  <si>
    <t>多年生</t>
    <rPh sb="0" eb="3">
      <t>タネンセイ</t>
    </rPh>
    <phoneticPr fontId="3"/>
  </si>
  <si>
    <t>所在地
※ハウスの場合は、所在地の下にハウス番号を（）書きで記載する</t>
    <rPh sb="0" eb="3">
      <t>ショザイチ</t>
    </rPh>
    <phoneticPr fontId="3"/>
  </si>
  <si>
    <t>提出書類チェックシート</t>
    <rPh sb="0" eb="2">
      <t>テイシュツ</t>
    </rPh>
    <rPh sb="2" eb="4">
      <t>ショルイ</t>
    </rPh>
    <phoneticPr fontId="3"/>
  </si>
  <si>
    <t>フリガナ</t>
    <phoneticPr fontId="3"/>
  </si>
  <si>
    <t>役職名</t>
    <rPh sb="0" eb="2">
      <t>ヤクショク</t>
    </rPh>
    <rPh sb="2" eb="3">
      <t>ナ</t>
    </rPh>
    <phoneticPr fontId="3"/>
  </si>
  <si>
    <t>（●）</t>
    <phoneticPr fontId="3"/>
  </si>
  <si>
    <t>提出書類チェックシート</t>
    <rPh sb="0" eb="2">
      <t>テイシュツ</t>
    </rPh>
    <rPh sb="2" eb="4">
      <t>ショルイ</t>
    </rPh>
    <phoneticPr fontId="3"/>
  </si>
  <si>
    <t>事業計画（実績）書に記載された添付書類などで変更や追加がある場合は、下記へ書類名を記載した上で変更した書類を添付してください。</t>
    <rPh sb="0" eb="2">
      <t>ジギョウ</t>
    </rPh>
    <rPh sb="2" eb="4">
      <t>ケイカク</t>
    </rPh>
    <rPh sb="5" eb="7">
      <t>ジッセキ</t>
    </rPh>
    <rPh sb="8" eb="9">
      <t>ショ</t>
    </rPh>
    <rPh sb="10" eb="12">
      <t>キサイ</t>
    </rPh>
    <rPh sb="15" eb="17">
      <t>テンプ</t>
    </rPh>
    <rPh sb="17" eb="19">
      <t>ショルイ</t>
    </rPh>
    <rPh sb="22" eb="24">
      <t>ヘンコウ</t>
    </rPh>
    <rPh sb="25" eb="27">
      <t>ツイカ</t>
    </rPh>
    <rPh sb="30" eb="32">
      <t>バアイ</t>
    </rPh>
    <rPh sb="34" eb="36">
      <t>カキ</t>
    </rPh>
    <rPh sb="37" eb="39">
      <t>ショルイ</t>
    </rPh>
    <rPh sb="39" eb="40">
      <t>ナ</t>
    </rPh>
    <rPh sb="41" eb="43">
      <t>キサイ</t>
    </rPh>
    <rPh sb="45" eb="46">
      <t>ウエ</t>
    </rPh>
    <rPh sb="47" eb="49">
      <t>ヘンコウ</t>
    </rPh>
    <rPh sb="51" eb="53">
      <t>ショルイ</t>
    </rPh>
    <rPh sb="54" eb="56">
      <t>テンプ</t>
    </rPh>
    <phoneticPr fontId="3"/>
  </si>
  <si>
    <t>様式第１号－１</t>
    <rPh sb="4" eb="5">
      <t>ゴウ</t>
    </rPh>
    <phoneticPr fontId="3"/>
  </si>
  <si>
    <t>様式第１号－２</t>
    <rPh sb="4" eb="5">
      <t>ゴウ</t>
    </rPh>
    <phoneticPr fontId="3"/>
  </si>
  <si>
    <t>様式第１号－３</t>
    <rPh sb="4" eb="5">
      <t>ゴウ</t>
    </rPh>
    <phoneticPr fontId="3"/>
  </si>
  <si>
    <t>様式第２号</t>
    <rPh sb="0" eb="2">
      <t>ヨウシキ</t>
    </rPh>
    <rPh sb="2" eb="3">
      <t>ダイ</t>
    </rPh>
    <rPh sb="4" eb="5">
      <t>ゴウ</t>
    </rPh>
    <phoneticPr fontId="3"/>
  </si>
  <si>
    <t>-</t>
    <phoneticPr fontId="3"/>
  </si>
  <si>
    <t>様式第１号－２</t>
    <rPh sb="0" eb="2">
      <t>ヨウシキ</t>
    </rPh>
    <rPh sb="2" eb="3">
      <t>ダイ</t>
    </rPh>
    <rPh sb="4" eb="5">
      <t>ゴウ</t>
    </rPh>
    <phoneticPr fontId="3"/>
  </si>
  <si>
    <t>様式第1号-３</t>
    <phoneticPr fontId="3"/>
  </si>
  <si>
    <t>●</t>
    <rPh sb="0" eb="1">
      <t>ゴウ</t>
    </rPh>
    <phoneticPr fontId="3"/>
  </si>
  <si>
    <t>様式第1号-1</t>
    <rPh sb="0" eb="2">
      <t>ヨウシキ</t>
    </rPh>
    <rPh sb="2" eb="3">
      <t>ダイ</t>
    </rPh>
    <rPh sb="4" eb="5">
      <t>ゴウ</t>
    </rPh>
    <phoneticPr fontId="3"/>
  </si>
  <si>
    <t>様式１号－３</t>
    <rPh sb="0" eb="2">
      <t>ヨウシキ</t>
    </rPh>
    <rPh sb="3" eb="4">
      <t>ゴウ</t>
    </rPh>
    <phoneticPr fontId="3"/>
  </si>
  <si>
    <t>様式１号－２</t>
    <rPh sb="0" eb="2">
      <t>ヨウシキ</t>
    </rPh>
    <rPh sb="3" eb="4">
      <t>ゴウ</t>
    </rPh>
    <phoneticPr fontId="3"/>
  </si>
  <si>
    <t>（運用第５項（１）関係）</t>
    <rPh sb="1" eb="3">
      <t>ウンヨウ</t>
    </rPh>
    <rPh sb="3" eb="4">
      <t>ダイ</t>
    </rPh>
    <rPh sb="5" eb="6">
      <t>コウ</t>
    </rPh>
    <rPh sb="9" eb="11">
      <t>カンケイ</t>
    </rPh>
    <phoneticPr fontId="3"/>
  </si>
  <si>
    <t>認証更新1回目予定年月</t>
    <rPh sb="0" eb="2">
      <t>ニンショウ</t>
    </rPh>
    <rPh sb="2" eb="4">
      <t>コウシン</t>
    </rPh>
    <rPh sb="5" eb="7">
      <t>カイメ</t>
    </rPh>
    <rPh sb="7" eb="9">
      <t>ヨテイ</t>
    </rPh>
    <rPh sb="9" eb="11">
      <t>ネンゲツ</t>
    </rPh>
    <phoneticPr fontId="3"/>
  </si>
  <si>
    <t>認証更新１回目年月日</t>
    <rPh sb="0" eb="2">
      <t>ニンショウ</t>
    </rPh>
    <rPh sb="2" eb="4">
      <t>コウシン</t>
    </rPh>
    <rPh sb="5" eb="7">
      <t>カイメ</t>
    </rPh>
    <rPh sb="7" eb="9">
      <t>ネンゲツ</t>
    </rPh>
    <rPh sb="8" eb="9">
      <t>テイネン</t>
    </rPh>
    <rPh sb="9" eb="10">
      <t>ヒ</t>
    </rPh>
    <phoneticPr fontId="3"/>
  </si>
  <si>
    <t>宮崎市橘通り</t>
    <rPh sb="0" eb="3">
      <t>ミヤザキシ</t>
    </rPh>
    <rPh sb="3" eb="4">
      <t>タチバナ</t>
    </rPh>
    <rPh sb="4" eb="5">
      <t>トオ</t>
    </rPh>
    <phoneticPr fontId="3"/>
  </si>
  <si>
    <t>（転換１年目～３年目計）</t>
    <rPh sb="1" eb="3">
      <t>テンカン</t>
    </rPh>
    <rPh sb="4" eb="6">
      <t>ネンメ</t>
    </rPh>
    <rPh sb="8" eb="10">
      <t>ネンメ</t>
    </rPh>
    <rPh sb="10" eb="11">
      <t>ケイ</t>
    </rPh>
    <phoneticPr fontId="3"/>
  </si>
  <si>
    <t>振込先口座情報</t>
    <rPh sb="2" eb="3">
      <t>サキ</t>
    </rPh>
    <phoneticPr fontId="3"/>
  </si>
  <si>
    <t>振込先口座情報</t>
    <rPh sb="0" eb="2">
      <t>フリコミ</t>
    </rPh>
    <rPh sb="2" eb="3">
      <t>サキ</t>
    </rPh>
    <rPh sb="3" eb="5">
      <t>コウザ</t>
    </rPh>
    <rPh sb="5" eb="7">
      <t>ジョウホウ</t>
    </rPh>
    <phoneticPr fontId="3"/>
  </si>
  <si>
    <t>（運用第５項（２）関係）</t>
    <rPh sb="1" eb="3">
      <t>ウンヨウ</t>
    </rPh>
    <rPh sb="3" eb="4">
      <t>ダイ</t>
    </rPh>
    <rPh sb="5" eb="6">
      <t>コウ</t>
    </rPh>
    <rPh sb="9" eb="11">
      <t>カンケイ</t>
    </rPh>
    <phoneticPr fontId="3"/>
  </si>
  <si>
    <t>　宮崎県有機農業連絡協議会会長　殿</t>
    <rPh sb="4" eb="6">
      <t>ユウキ</t>
    </rPh>
    <rPh sb="6" eb="8">
      <t>ノウギョウ</t>
    </rPh>
    <rPh sb="8" eb="10">
      <t>レンラク</t>
    </rPh>
    <rPh sb="10" eb="12">
      <t>キョウギ</t>
    </rPh>
    <rPh sb="12" eb="13">
      <t>カイ</t>
    </rPh>
    <rPh sb="13" eb="15">
      <t>カイチョウ</t>
    </rPh>
    <phoneticPr fontId="3"/>
  </si>
  <si>
    <t>宮崎県有機農業連絡協議会会長　殿</t>
    <rPh sb="0" eb="3">
      <t>ミヤザキケン</t>
    </rPh>
    <rPh sb="3" eb="5">
      <t>ユウキ</t>
    </rPh>
    <rPh sb="5" eb="7">
      <t>ノウギョウ</t>
    </rPh>
    <rPh sb="7" eb="9">
      <t>レンラク</t>
    </rPh>
    <rPh sb="9" eb="12">
      <t>キョウギカイ</t>
    </rPh>
    <rPh sb="12" eb="14">
      <t>カイチョウ</t>
    </rPh>
    <rPh sb="15" eb="16">
      <t>トノ</t>
    </rPh>
    <phoneticPr fontId="3"/>
  </si>
  <si>
    <t>　　宮崎県有機農業連絡協議会会長　殿　</t>
    <rPh sb="2" eb="5">
      <t>ミヤザキケン</t>
    </rPh>
    <rPh sb="5" eb="7">
      <t>ユウキ</t>
    </rPh>
    <rPh sb="7" eb="9">
      <t>ノウギョウ</t>
    </rPh>
    <rPh sb="9" eb="11">
      <t>レンラク</t>
    </rPh>
    <rPh sb="11" eb="14">
      <t>キョウギカイ</t>
    </rPh>
    <rPh sb="14" eb="16">
      <t>カイチョウ</t>
    </rPh>
    <rPh sb="17" eb="18">
      <t>トノ</t>
    </rPh>
    <phoneticPr fontId="3"/>
  </si>
  <si>
    <t>３．変更に伴い提出する書類</t>
    <rPh sb="2" eb="4">
      <t>ヘンコウ</t>
    </rPh>
    <rPh sb="5" eb="6">
      <t>トモナ</t>
    </rPh>
    <rPh sb="7" eb="9">
      <t>テイシュツ</t>
    </rPh>
    <rPh sb="11" eb="13">
      <t>ショルイ</t>
    </rPh>
    <phoneticPr fontId="3"/>
  </si>
  <si>
    <t>〇</t>
    <phoneticPr fontId="3"/>
  </si>
  <si>
    <r>
      <t xml:space="preserve">補助申請額［円］
</t>
    </r>
    <r>
      <rPr>
        <sz val="8"/>
        <color theme="1"/>
        <rFont val="游ゴシック"/>
        <family val="3"/>
        <charset val="128"/>
        <scheme val="minor"/>
      </rPr>
      <t>　転換２年目=2万円/10a以下
　転換３年目=1万円/10a以下</t>
    </r>
    <rPh sb="0" eb="2">
      <t>ホジョ</t>
    </rPh>
    <rPh sb="2" eb="5">
      <t>シンセイガク</t>
    </rPh>
    <rPh sb="6" eb="7">
      <t>エン</t>
    </rPh>
    <rPh sb="10" eb="12">
      <t>テンカン</t>
    </rPh>
    <rPh sb="13" eb="15">
      <t>ネンメ</t>
    </rPh>
    <rPh sb="17" eb="19">
      <t>マンエン</t>
    </rPh>
    <rPh sb="23" eb="25">
      <t>イカ</t>
    </rPh>
    <rPh sb="27" eb="29">
      <t>テンカン</t>
    </rPh>
    <rPh sb="30" eb="32">
      <t>ネンメ</t>
    </rPh>
    <rPh sb="34" eb="36">
      <t>マンエン</t>
    </rPh>
    <rPh sb="40" eb="42">
      <t>イカ</t>
    </rPh>
    <phoneticPr fontId="3"/>
  </si>
  <si>
    <t>有機転換中のほ場面積［a］</t>
    <rPh sb="0" eb="2">
      <t>ユウキ</t>
    </rPh>
    <rPh sb="2" eb="4">
      <t>テンカン</t>
    </rPh>
    <rPh sb="4" eb="5">
      <t>ナカ</t>
    </rPh>
    <rPh sb="7" eb="8">
      <t>ジョウ</t>
    </rPh>
    <rPh sb="8" eb="10">
      <t>メンセキ</t>
    </rPh>
    <phoneticPr fontId="3"/>
  </si>
  <si>
    <t>キャベツ</t>
    <phoneticPr fontId="3"/>
  </si>
  <si>
    <t>J-YJAS001</t>
    <phoneticPr fontId="3"/>
  </si>
  <si>
    <t>みやざき有機</t>
    <rPh sb="4" eb="6">
      <t>ユウキ</t>
    </rPh>
    <phoneticPr fontId="3"/>
  </si>
  <si>
    <t>宮崎県</t>
    <rPh sb="0" eb="3">
      <t>ミヤザキケン</t>
    </rPh>
    <phoneticPr fontId="3"/>
  </si>
  <si>
    <t>事業者名</t>
    <rPh sb="0" eb="2">
      <t>ジギョウ</t>
    </rPh>
    <rPh sb="2" eb="3">
      <t>シャ</t>
    </rPh>
    <rPh sb="3" eb="4">
      <t>メイ</t>
    </rPh>
    <phoneticPr fontId="3"/>
  </si>
  <si>
    <r>
      <t>*各様式の変更箇所は</t>
    </r>
    <r>
      <rPr>
        <sz val="9"/>
        <color rgb="FFFF0000"/>
        <rFont val="ＭＳ 明朝"/>
        <family val="1"/>
        <charset val="128"/>
      </rPr>
      <t>朱記</t>
    </r>
    <r>
      <rPr>
        <sz val="9"/>
        <color theme="1"/>
        <rFont val="ＭＳ 明朝"/>
        <family val="1"/>
        <charset val="128"/>
      </rPr>
      <t>にて識別すること。</t>
    </r>
    <rPh sb="1" eb="2">
      <t>カク</t>
    </rPh>
    <rPh sb="2" eb="4">
      <t>ヨウシキ</t>
    </rPh>
    <rPh sb="5" eb="7">
      <t>ヘンコウ</t>
    </rPh>
    <rPh sb="7" eb="9">
      <t>カショ</t>
    </rPh>
    <rPh sb="10" eb="12">
      <t>シュキ</t>
    </rPh>
    <rPh sb="14" eb="16">
      <t>シキベツ</t>
    </rPh>
    <phoneticPr fontId="3"/>
  </si>
  <si>
    <t>補助対象ほ場面積　　　　　　　　　　　［a］</t>
    <rPh sb="0" eb="2">
      <t>ホジョ</t>
    </rPh>
    <rPh sb="2" eb="4">
      <t>タイショウ</t>
    </rPh>
    <rPh sb="5" eb="6">
      <t>ジョウ</t>
    </rPh>
    <rPh sb="6" eb="8">
      <t>メンセキ</t>
    </rPh>
    <phoneticPr fontId="3"/>
  </si>
  <si>
    <t>［a］</t>
    <phoneticPr fontId="3"/>
  </si>
  <si>
    <t>宮崎市有機３丁目王ケ29番地-1</t>
    <rPh sb="0" eb="3">
      <t>ミヤザキシ</t>
    </rPh>
    <rPh sb="3" eb="5">
      <t>ユウキ</t>
    </rPh>
    <rPh sb="6" eb="8">
      <t>チョウメ</t>
    </rPh>
    <rPh sb="8" eb="9">
      <t>オウ</t>
    </rPh>
    <rPh sb="12" eb="14">
      <t>バンチ</t>
    </rPh>
    <phoneticPr fontId="3"/>
  </si>
  <si>
    <t>宮崎市有機３丁目王ケ29番地-2</t>
    <rPh sb="0" eb="3">
      <t>ミヤザキシ</t>
    </rPh>
    <rPh sb="3" eb="5">
      <t>ユウキ</t>
    </rPh>
    <rPh sb="6" eb="8">
      <t>チョウメ</t>
    </rPh>
    <rPh sb="8" eb="9">
      <t>オウ</t>
    </rPh>
    <rPh sb="12" eb="14">
      <t>バンチ</t>
    </rPh>
    <phoneticPr fontId="3"/>
  </si>
  <si>
    <t>宮崎市有機３丁目王ケ29番地-3</t>
    <rPh sb="0" eb="3">
      <t>ミヤザキシ</t>
    </rPh>
    <rPh sb="3" eb="5">
      <t>ユウキ</t>
    </rPh>
    <rPh sb="6" eb="8">
      <t>チョウメ</t>
    </rPh>
    <rPh sb="8" eb="9">
      <t>オウ</t>
    </rPh>
    <rPh sb="12" eb="14">
      <t>バンチ</t>
    </rPh>
    <phoneticPr fontId="3"/>
  </si>
  <si>
    <t>宮崎市有機３丁目王ケ29番地-4</t>
    <rPh sb="0" eb="3">
      <t>ミヤザキシ</t>
    </rPh>
    <rPh sb="3" eb="5">
      <t>ユウキ</t>
    </rPh>
    <rPh sb="6" eb="8">
      <t>チョウメ</t>
    </rPh>
    <rPh sb="8" eb="9">
      <t>オウ</t>
    </rPh>
    <rPh sb="12" eb="14">
      <t>バンチ</t>
    </rPh>
    <phoneticPr fontId="3"/>
  </si>
  <si>
    <t>宮崎市有機３丁目王ケ29番地-5</t>
    <rPh sb="0" eb="3">
      <t>ミヤザキシ</t>
    </rPh>
    <rPh sb="3" eb="5">
      <t>ユウキ</t>
    </rPh>
    <rPh sb="6" eb="8">
      <t>チョウメ</t>
    </rPh>
    <rPh sb="8" eb="9">
      <t>オウ</t>
    </rPh>
    <rPh sb="12" eb="14">
      <t>バンチ</t>
    </rPh>
    <phoneticPr fontId="3"/>
  </si>
  <si>
    <t>事務局　チェック欄 （自動判定）</t>
    <rPh sb="0" eb="3">
      <t>ジムキョク</t>
    </rPh>
    <rPh sb="8" eb="9">
      <t>ラン</t>
    </rPh>
    <rPh sb="11" eb="15">
      <t>ジドウハンテイ</t>
    </rPh>
    <phoneticPr fontId="3"/>
  </si>
  <si>
    <t>合計</t>
    <rPh sb="0" eb="2">
      <t>ゴウケイ</t>
    </rPh>
    <phoneticPr fontId="3"/>
  </si>
  <si>
    <t>様式第３号－１</t>
    <rPh sb="0" eb="2">
      <t>ヨウシキ</t>
    </rPh>
    <rPh sb="2" eb="3">
      <t>ダイ</t>
    </rPh>
    <rPh sb="4" eb="5">
      <t>ゴウ</t>
    </rPh>
    <phoneticPr fontId="3"/>
  </si>
  <si>
    <t>変更届</t>
    <rPh sb="0" eb="2">
      <t>ヘンコウ</t>
    </rPh>
    <rPh sb="2" eb="3">
      <t>トドケ</t>
    </rPh>
    <phoneticPr fontId="3"/>
  </si>
  <si>
    <t>様式第３号_１</t>
    <rPh sb="0" eb="2">
      <t>ヨウシキ</t>
    </rPh>
    <rPh sb="2" eb="3">
      <t>ダイ</t>
    </rPh>
    <rPh sb="4" eb="5">
      <t>ゴウ</t>
    </rPh>
    <phoneticPr fontId="3"/>
  </si>
  <si>
    <t>代表者、住所などの変更</t>
    <rPh sb="0" eb="3">
      <t>ダイヒョウシャ</t>
    </rPh>
    <rPh sb="4" eb="6">
      <t>ジュウショ</t>
    </rPh>
    <rPh sb="9" eb="11">
      <t>ヘンコウ</t>
    </rPh>
    <phoneticPr fontId="3"/>
  </si>
  <si>
    <t>法人の場合、定款、規約などの改正</t>
    <rPh sb="0" eb="2">
      <t>ホウジン</t>
    </rPh>
    <rPh sb="3" eb="5">
      <t>バアイ</t>
    </rPh>
    <rPh sb="6" eb="8">
      <t>テイカン</t>
    </rPh>
    <rPh sb="9" eb="11">
      <t>キヤク</t>
    </rPh>
    <rPh sb="14" eb="16">
      <t>カイセイ</t>
    </rPh>
    <phoneticPr fontId="3"/>
  </si>
  <si>
    <t>補助金口座の変更</t>
    <rPh sb="0" eb="3">
      <t>ホジョキン</t>
    </rPh>
    <rPh sb="3" eb="5">
      <t>コウザ</t>
    </rPh>
    <rPh sb="6" eb="8">
      <t>ヘンコウ</t>
    </rPh>
    <phoneticPr fontId="3"/>
  </si>
  <si>
    <t>その他　</t>
    <rPh sb="2" eb="3">
      <t>タ</t>
    </rPh>
    <phoneticPr fontId="3"/>
  </si>
  <si>
    <t>＜具体的内容＞</t>
    <phoneticPr fontId="3"/>
  </si>
  <si>
    <t>様式第１号－１「提出書類チェックシート」に記載の書類</t>
    <rPh sb="0" eb="2">
      <t>ヨウシキ</t>
    </rPh>
    <rPh sb="2" eb="3">
      <t>ダイ</t>
    </rPh>
    <rPh sb="4" eb="5">
      <t>ゴウ</t>
    </rPh>
    <rPh sb="21" eb="23">
      <t>キサイ</t>
    </rPh>
    <rPh sb="24" eb="26">
      <t>ショルイ</t>
    </rPh>
    <phoneticPr fontId="3"/>
  </si>
  <si>
    <t>それ以外の書類がある場合は、以下に記載</t>
    <rPh sb="2" eb="4">
      <t>イガイ</t>
    </rPh>
    <rPh sb="5" eb="7">
      <t>ショルイ</t>
    </rPh>
    <rPh sb="10" eb="12">
      <t>バアイ</t>
    </rPh>
    <rPh sb="14" eb="16">
      <t>イカ</t>
    </rPh>
    <rPh sb="17" eb="19">
      <t>キサイ</t>
    </rPh>
    <phoneticPr fontId="3"/>
  </si>
  <si>
    <t>法人・団体は定款、任意団体は規約等</t>
    <rPh sb="16" eb="17">
      <t>ナド</t>
    </rPh>
    <phoneticPr fontId="3"/>
  </si>
  <si>
    <t>様式第５号</t>
    <phoneticPr fontId="3"/>
  </si>
  <si>
    <t>【添付書類】</t>
    <rPh sb="1" eb="3">
      <t>テンプ</t>
    </rPh>
    <rPh sb="3" eb="5">
      <t>ショルイ</t>
    </rPh>
    <rPh sb="4" eb="5">
      <t>テンショ</t>
    </rPh>
    <phoneticPr fontId="3"/>
  </si>
  <si>
    <t>　「事業計画書」　　</t>
    <rPh sb="2" eb="4">
      <t>ジギョウ</t>
    </rPh>
    <rPh sb="4" eb="7">
      <t>ケイカクショ</t>
    </rPh>
    <phoneticPr fontId="3"/>
  </si>
  <si>
    <t>様式第５号</t>
    <rPh sb="0" eb="2">
      <t>ヨウシキ</t>
    </rPh>
    <rPh sb="2" eb="3">
      <t>ダイ</t>
    </rPh>
    <rPh sb="4" eb="5">
      <t>ゴウ</t>
    </rPh>
    <phoneticPr fontId="3"/>
  </si>
  <si>
    <t>交付申請書</t>
    <rPh sb="0" eb="2">
      <t>コウフ</t>
    </rPh>
    <rPh sb="2" eb="5">
      <t>シンセイショ</t>
    </rPh>
    <phoneticPr fontId="3"/>
  </si>
  <si>
    <t>交付申請</t>
    <rPh sb="0" eb="2">
      <t>コウフ</t>
    </rPh>
    <rPh sb="2" eb="4">
      <t>シンセイ</t>
    </rPh>
    <phoneticPr fontId="3"/>
  </si>
  <si>
    <t>提出すること。</t>
    <phoneticPr fontId="3"/>
  </si>
  <si>
    <t xml:space="preserve">  事業計画を廃止しようとする場合には、事前に「事業廃止届」（様式第４号）を協議会へ</t>
    <rPh sb="2" eb="4">
      <t>ジギョウ</t>
    </rPh>
    <rPh sb="4" eb="6">
      <t>ケイカク</t>
    </rPh>
    <rPh sb="7" eb="9">
      <t>ハイシ</t>
    </rPh>
    <rPh sb="15" eb="17">
      <t>バアイ</t>
    </rPh>
    <rPh sb="20" eb="22">
      <t>ジゼン</t>
    </rPh>
    <rPh sb="24" eb="26">
      <t>ジギョウ</t>
    </rPh>
    <rPh sb="26" eb="28">
      <t>ハイシ</t>
    </rPh>
    <rPh sb="28" eb="29">
      <t>トドケ</t>
    </rPh>
    <rPh sb="31" eb="33">
      <t>ヨウシキ</t>
    </rPh>
    <rPh sb="33" eb="34">
      <t>ダイ</t>
    </rPh>
    <phoneticPr fontId="3"/>
  </si>
  <si>
    <t xml:space="preserve">  事業計画の内容に変更が生じる場合は、「運用書」を確認の上、割当内示通知を受ける前</t>
    <rPh sb="2" eb="4">
      <t>ジギョウ</t>
    </rPh>
    <rPh sb="4" eb="6">
      <t>ケイカク</t>
    </rPh>
    <rPh sb="7" eb="9">
      <t>ナイヨウ</t>
    </rPh>
    <rPh sb="10" eb="12">
      <t>ヘンコウ</t>
    </rPh>
    <rPh sb="13" eb="14">
      <t>ショウ</t>
    </rPh>
    <rPh sb="16" eb="18">
      <t>バアイ</t>
    </rPh>
    <rPh sb="21" eb="23">
      <t>ウンヨウ</t>
    </rPh>
    <rPh sb="23" eb="24">
      <t>ショ</t>
    </rPh>
    <rPh sb="26" eb="28">
      <t>カクニン</t>
    </rPh>
    <rPh sb="29" eb="30">
      <t>ウエ</t>
    </rPh>
    <rPh sb="31" eb="33">
      <t>ワリアテ</t>
    </rPh>
    <rPh sb="33" eb="35">
      <t>ナイジ</t>
    </rPh>
    <rPh sb="35" eb="37">
      <t>ツウチ</t>
    </rPh>
    <rPh sb="38" eb="39">
      <t>ウ</t>
    </rPh>
    <rPh sb="41" eb="42">
      <t>マエ</t>
    </rPh>
    <phoneticPr fontId="3"/>
  </si>
  <si>
    <t>すること。</t>
    <phoneticPr fontId="3"/>
  </si>
  <si>
    <t>までに「変更申請書」（様式第３号）または「変更届」（様式第３号－１）を協議会へ提出</t>
    <phoneticPr fontId="3"/>
  </si>
  <si>
    <t>割当内示の額</t>
    <rPh sb="0" eb="2">
      <t>ワリアテ</t>
    </rPh>
    <rPh sb="2" eb="4">
      <t>ナイジ</t>
    </rPh>
    <rPh sb="5" eb="6">
      <t>ガク</t>
    </rPh>
    <phoneticPr fontId="3"/>
  </si>
  <si>
    <t>交付申請額</t>
    <rPh sb="0" eb="2">
      <t>コウフ</t>
    </rPh>
    <rPh sb="2" eb="5">
      <t>シンセイガク</t>
    </rPh>
    <phoneticPr fontId="3"/>
  </si>
  <si>
    <t xml:space="preserve">                                       　 </t>
    <phoneticPr fontId="3"/>
  </si>
  <si>
    <t>生年月日</t>
    <phoneticPr fontId="3"/>
  </si>
  <si>
    <t>法人名</t>
    <rPh sb="0" eb="2">
      <t>ホウジン</t>
    </rPh>
    <rPh sb="2" eb="3">
      <t>ナ</t>
    </rPh>
    <phoneticPr fontId="3"/>
  </si>
  <si>
    <t>（法人にあっては代表者の役職と氏名）</t>
    <rPh sb="12" eb="14">
      <t>ヤクショク</t>
    </rPh>
    <phoneticPr fontId="3"/>
  </si>
  <si>
    <t>代表者氏名</t>
    <rPh sb="0" eb="3">
      <t>ダイヒョウシャ</t>
    </rPh>
    <rPh sb="3" eb="5">
      <t>シメイ</t>
    </rPh>
    <phoneticPr fontId="3"/>
  </si>
  <si>
    <t>代表者役職</t>
    <rPh sb="0" eb="3">
      <t>ダイヒョウシャ</t>
    </rPh>
    <rPh sb="3" eb="5">
      <t>ヤクショク</t>
    </rPh>
    <phoneticPr fontId="12"/>
  </si>
  <si>
    <t>有機転換の補助金　要件判定欄　　＊記入不要</t>
    <rPh sb="0" eb="2">
      <t>ユウキ</t>
    </rPh>
    <rPh sb="2" eb="4">
      <t>テンカン</t>
    </rPh>
    <rPh sb="5" eb="8">
      <t>ホジョキン</t>
    </rPh>
    <rPh sb="9" eb="11">
      <t>ヨウケン</t>
    </rPh>
    <rPh sb="11" eb="13">
      <t>ハンテイ</t>
    </rPh>
    <rPh sb="13" eb="14">
      <t>ラン</t>
    </rPh>
    <rPh sb="17" eb="19">
      <t>キニュウ</t>
    </rPh>
    <rPh sb="19" eb="21">
      <t>フヨウ</t>
    </rPh>
    <phoneticPr fontId="3"/>
  </si>
  <si>
    <t>R8.3.31時点の経過年数</t>
    <rPh sb="7" eb="9">
      <t>ジテン</t>
    </rPh>
    <rPh sb="10" eb="12">
      <t>ケイカ</t>
    </rPh>
    <rPh sb="12" eb="14">
      <t>ネンスウ</t>
    </rPh>
    <phoneticPr fontId="3"/>
  </si>
  <si>
    <t>転換　２年目の補助　要件</t>
    <phoneticPr fontId="3"/>
  </si>
  <si>
    <t>①</t>
    <phoneticPr fontId="3"/>
  </si>
  <si>
    <t>②</t>
    <phoneticPr fontId="3"/>
  </si>
  <si>
    <t>③</t>
    <phoneticPr fontId="3"/>
  </si>
  <si>
    <t>⑤</t>
    <phoneticPr fontId="3"/>
  </si>
  <si>
    <t>⑥</t>
    <phoneticPr fontId="3"/>
  </si>
  <si>
    <t>⑩</t>
    <phoneticPr fontId="3"/>
  </si>
  <si>
    <t>多年生作物</t>
    <rPh sb="0" eb="3">
      <t>タネンセイ</t>
    </rPh>
    <rPh sb="3" eb="5">
      <t>サクモツ</t>
    </rPh>
    <phoneticPr fontId="3"/>
  </si>
  <si>
    <t>２年目の開始</t>
    <rPh sb="1" eb="3">
      <t>ネンメ</t>
    </rPh>
    <rPh sb="4" eb="6">
      <t>カイシ</t>
    </rPh>
    <phoneticPr fontId="3"/>
  </si>
  <si>
    <t>県事業</t>
    <rPh sb="0" eb="1">
      <t>ケン</t>
    </rPh>
    <rPh sb="1" eb="3">
      <t>ジギョウ</t>
    </rPh>
    <phoneticPr fontId="3"/>
  </si>
  <si>
    <t>国事業</t>
    <rPh sb="0" eb="1">
      <t>クニ</t>
    </rPh>
    <rPh sb="1" eb="3">
      <t>ジギョウ</t>
    </rPh>
    <phoneticPr fontId="3"/>
  </si>
  <si>
    <t>あり</t>
    <phoneticPr fontId="3"/>
  </si>
  <si>
    <t>なし</t>
    <phoneticPr fontId="3"/>
  </si>
  <si>
    <t>*ほ場面積は下記合計の小数点第２位を切り捨て
（関数設定）。</t>
    <rPh sb="2" eb="3">
      <t>ジョウ</t>
    </rPh>
    <rPh sb="3" eb="5">
      <t>メンセキ</t>
    </rPh>
    <rPh sb="6" eb="8">
      <t>カキ</t>
    </rPh>
    <rPh sb="8" eb="10">
      <t>ゴウケイ</t>
    </rPh>
    <rPh sb="18" eb="19">
      <t>キ</t>
    </rPh>
    <rPh sb="20" eb="21">
      <t>ス</t>
    </rPh>
    <rPh sb="24" eb="26">
      <t>カンスウ</t>
    </rPh>
    <rPh sb="26" eb="28">
      <t>セッテイ</t>
    </rPh>
    <phoneticPr fontId="3"/>
  </si>
  <si>
    <t>収穫量［kg］</t>
    <rPh sb="0" eb="3">
      <t>シュウカクリョウ</t>
    </rPh>
    <phoneticPr fontId="3"/>
  </si>
  <si>
    <t>補助事業の活用</t>
    <rPh sb="0" eb="2">
      <t>ホジョ</t>
    </rPh>
    <rPh sb="2" eb="4">
      <t>ジギョウ</t>
    </rPh>
    <rPh sb="5" eb="7">
      <t>カツヨウ</t>
    </rPh>
    <phoneticPr fontId="3"/>
  </si>
  <si>
    <t>申請
有無</t>
    <rPh sb="0" eb="2">
      <t>シンセイ</t>
    </rPh>
    <rPh sb="3" eb="5">
      <t>ウム</t>
    </rPh>
    <phoneticPr fontId="3"/>
  </si>
  <si>
    <t>転換１年目の補助　要件</t>
    <rPh sb="0" eb="2">
      <t>テンカン</t>
    </rPh>
    <rPh sb="3" eb="5">
      <t>ネンメ</t>
    </rPh>
    <rPh sb="6" eb="8">
      <t>ホジョ</t>
    </rPh>
    <rPh sb="9" eb="11">
      <t>ヨウケン</t>
    </rPh>
    <phoneticPr fontId="3"/>
  </si>
  <si>
    <t>１年目の開始</t>
    <rPh sb="1" eb="3">
      <t>ネンメ</t>
    </rPh>
    <rPh sb="4" eb="6">
      <t>カイシ</t>
    </rPh>
    <phoneticPr fontId="3"/>
  </si>
  <si>
    <t>転換の開始・完了期日</t>
    <rPh sb="0" eb="2">
      <t>テンカン</t>
    </rPh>
    <rPh sb="3" eb="5">
      <t>カイシ</t>
    </rPh>
    <rPh sb="6" eb="8">
      <t>カンリョウ</t>
    </rPh>
    <rPh sb="8" eb="10">
      <t>キジツ</t>
    </rPh>
    <phoneticPr fontId="3"/>
  </si>
  <si>
    <t>開始日</t>
    <rPh sb="0" eb="2">
      <t>カイシ</t>
    </rPh>
    <rPh sb="2" eb="3">
      <t>ヒ</t>
    </rPh>
    <phoneticPr fontId="3"/>
  </si>
  <si>
    <t>完了日</t>
    <rPh sb="0" eb="2">
      <t>カンリョウ</t>
    </rPh>
    <rPh sb="2" eb="3">
      <t>ヒ</t>
    </rPh>
    <phoneticPr fontId="3"/>
  </si>
  <si>
    <t>多年生の品目か</t>
    <rPh sb="0" eb="3">
      <t>タネンセイ</t>
    </rPh>
    <rPh sb="4" eb="6">
      <t>ヒンモク</t>
    </rPh>
    <phoneticPr fontId="3"/>
  </si>
  <si>
    <t>新規</t>
    <rPh sb="0" eb="2">
      <t>シンキ</t>
    </rPh>
    <phoneticPr fontId="3"/>
  </si>
  <si>
    <t>既存</t>
    <rPh sb="0" eb="2">
      <t>キゾン</t>
    </rPh>
    <phoneticPr fontId="3"/>
  </si>
  <si>
    <t>生産品目は、既存か</t>
    <rPh sb="0" eb="2">
      <t>セイサン</t>
    </rPh>
    <rPh sb="3" eb="4">
      <t>モク</t>
    </rPh>
    <rPh sb="6" eb="8">
      <t>キゾン</t>
    </rPh>
    <phoneticPr fontId="3"/>
  </si>
  <si>
    <t>⑪</t>
    <phoneticPr fontId="3"/>
  </si>
  <si>
    <t>⑫</t>
    <phoneticPr fontId="3"/>
  </si>
  <si>
    <t>⑬</t>
    <phoneticPr fontId="3"/>
  </si>
  <si>
    <t>a</t>
    <phoneticPr fontId="3"/>
  </si>
  <si>
    <t>b</t>
    <phoneticPr fontId="3"/>
  </si>
  <si>
    <t>c</t>
    <phoneticPr fontId="3"/>
  </si>
  <si>
    <t>d</t>
    <phoneticPr fontId="3"/>
  </si>
  <si>
    <t>国対象
　a=〇かつ②=×</t>
    <rPh sb="0" eb="1">
      <t>クニ</t>
    </rPh>
    <rPh sb="1" eb="3">
      <t>タイショウ</t>
    </rPh>
    <phoneticPr fontId="3"/>
  </si>
  <si>
    <t>　⑫=◎
　 &amp;
  ⑬=○
但し、３年目交付済="交付済"</t>
    <phoneticPr fontId="3"/>
  </si>
  <si>
    <t>転換３年目の要件</t>
    <rPh sb="0" eb="2">
      <t>テンカン</t>
    </rPh>
    <rPh sb="3" eb="5">
      <t>ネンメ</t>
    </rPh>
    <rPh sb="6" eb="8">
      <t>ヨウケン</t>
    </rPh>
    <phoneticPr fontId="3"/>
  </si>
  <si>
    <t>申請件数</t>
    <rPh sb="0" eb="2">
      <t>シンセイ</t>
    </rPh>
    <rPh sb="2" eb="4">
      <t>ケンスウ</t>
    </rPh>
    <phoneticPr fontId="3"/>
  </si>
  <si>
    <t>転換２年目（新規）</t>
    <rPh sb="0" eb="2">
      <t>テンカン</t>
    </rPh>
    <rPh sb="3" eb="5">
      <t>ネンメ</t>
    </rPh>
    <rPh sb="6" eb="8">
      <t>シンキ</t>
    </rPh>
    <phoneticPr fontId="3"/>
  </si>
  <si>
    <t>転換２年目（既存）</t>
    <rPh sb="0" eb="2">
      <t>テンカン</t>
    </rPh>
    <rPh sb="3" eb="5">
      <t>ネンメ</t>
    </rPh>
    <rPh sb="6" eb="8">
      <t>キゾン</t>
    </rPh>
    <phoneticPr fontId="3"/>
  </si>
  <si>
    <t>転換３年目（新規）</t>
    <rPh sb="6" eb="8">
      <t>シンキ</t>
    </rPh>
    <phoneticPr fontId="3"/>
  </si>
  <si>
    <t>転換３年目（既存）</t>
    <rPh sb="0" eb="2">
      <t>テンカン</t>
    </rPh>
    <rPh sb="3" eb="5">
      <t>ネンメ</t>
    </rPh>
    <rPh sb="6" eb="8">
      <t>キゾン</t>
    </rPh>
    <phoneticPr fontId="3"/>
  </si>
  <si>
    <t>転換１年目(既存）</t>
    <rPh sb="0" eb="2">
      <t>テンカン</t>
    </rPh>
    <rPh sb="3" eb="5">
      <t>ネンメ</t>
    </rPh>
    <rPh sb="6" eb="8">
      <t>キゾン</t>
    </rPh>
    <phoneticPr fontId="3"/>
  </si>
  <si>
    <t>R8.3</t>
    <phoneticPr fontId="3"/>
  </si>
  <si>
    <t>転換１年目(新規/国）</t>
    <rPh sb="0" eb="2">
      <t>テンカン</t>
    </rPh>
    <rPh sb="3" eb="5">
      <t>ネンメ</t>
    </rPh>
    <rPh sb="6" eb="8">
      <t>シンキ</t>
    </rPh>
    <rPh sb="9" eb="10">
      <t>クニ</t>
    </rPh>
    <phoneticPr fontId="3"/>
  </si>
  <si>
    <t>生産行程管理記録（３年目）*多年生作物のみ</t>
    <rPh sb="0" eb="4">
      <t>セイサンコウテイ</t>
    </rPh>
    <rPh sb="4" eb="6">
      <t>カンリ</t>
    </rPh>
    <rPh sb="6" eb="8">
      <t>キロク</t>
    </rPh>
    <rPh sb="10" eb="12">
      <t>ネンメ</t>
    </rPh>
    <rPh sb="14" eb="17">
      <t>タネンセイ</t>
    </rPh>
    <rPh sb="17" eb="19">
      <t>サクモツ</t>
    </rPh>
    <phoneticPr fontId="3"/>
  </si>
  <si>
    <t>プルダウンメニュー</t>
    <phoneticPr fontId="3"/>
  </si>
  <si>
    <t>実績報告書</t>
    <rPh sb="0" eb="2">
      <t>ジッセキ</t>
    </rPh>
    <rPh sb="2" eb="4">
      <t>ホウコク</t>
    </rPh>
    <rPh sb="4" eb="5">
      <t>ショ</t>
    </rPh>
    <phoneticPr fontId="3"/>
  </si>
  <si>
    <t>提出区分
＊ﾌﾟﾙﾀﾞｳﾝﾒﾆｭｰからｾﾚｸﾄ</t>
    <rPh sb="0" eb="2">
      <t>テイシュツ</t>
    </rPh>
    <rPh sb="2" eb="4">
      <t>クブン</t>
    </rPh>
    <phoneticPr fontId="3"/>
  </si>
  <si>
    <r>
      <t xml:space="preserve">Ｔ　Ｅ　Ｌ
</t>
    </r>
    <r>
      <rPr>
        <sz val="11"/>
        <color rgb="FFFF0000"/>
        <rFont val="ＭＳ ゴシック"/>
        <family val="3"/>
        <charset val="128"/>
      </rPr>
      <t>＊日中連絡の取れる携帯電話など</t>
    </r>
    <rPh sb="7" eb="9">
      <t>ニッチュウ</t>
    </rPh>
    <rPh sb="9" eb="11">
      <t>レンラク</t>
    </rPh>
    <rPh sb="12" eb="13">
      <t>ト</t>
    </rPh>
    <rPh sb="15" eb="17">
      <t>ケイタイ</t>
    </rPh>
    <rPh sb="17" eb="19">
      <t>デンワ</t>
    </rPh>
    <phoneticPr fontId="3"/>
  </si>
  <si>
    <t>☑</t>
    <phoneticPr fontId="3"/>
  </si>
  <si>
    <t>申請者</t>
    <rPh sb="0" eb="3">
      <t>シンセイシャ</t>
    </rPh>
    <phoneticPr fontId="3"/>
  </si>
  <si>
    <t>事務局</t>
    <rPh sb="0" eb="3">
      <t>ジムキョク</t>
    </rPh>
    <phoneticPr fontId="3"/>
  </si>
  <si>
    <t>(有機転換事業)</t>
    <rPh sb="5" eb="7">
      <t>ジギョウ</t>
    </rPh>
    <phoneticPr fontId="8"/>
  </si>
  <si>
    <t>氏名</t>
  </si>
  <si>
    <t>代表者名</t>
    <rPh sb="0" eb="3">
      <t>ダイヒョウシャ</t>
    </rPh>
    <rPh sb="3" eb="4">
      <t>ナ</t>
    </rPh>
    <phoneticPr fontId="3"/>
  </si>
  <si>
    <t>プルダウンメニュー</t>
    <phoneticPr fontId="3"/>
  </si>
  <si>
    <t>有機JAS認証書（写し）</t>
    <rPh sb="0" eb="2">
      <t>ユウキ</t>
    </rPh>
    <rPh sb="5" eb="8">
      <t>ニンショウショ</t>
    </rPh>
    <rPh sb="9" eb="10">
      <t>ウツ</t>
    </rPh>
    <phoneticPr fontId="3"/>
  </si>
  <si>
    <t>農地台帳</t>
    <rPh sb="0" eb="2">
      <t>ノウチ</t>
    </rPh>
    <rPh sb="2" eb="4">
      <t>ダイチョウ</t>
    </rPh>
    <phoneticPr fontId="3"/>
  </si>
  <si>
    <t>名寄帳</t>
    <rPh sb="0" eb="2">
      <t>ナヨ</t>
    </rPh>
    <rPh sb="2" eb="3">
      <t>チョウ</t>
    </rPh>
    <phoneticPr fontId="3"/>
  </si>
  <si>
    <t xml:space="preserve">
＊ほ場面積の記載された添付書類と同じ値を記入してください。</t>
    <phoneticPr fontId="3"/>
  </si>
  <si>
    <t>面積
（ａ）</t>
    <rPh sb="0" eb="2">
      <t>メンセキ</t>
    </rPh>
    <phoneticPr fontId="3"/>
  </si>
  <si>
    <t>有機JAS認証書</t>
    <rPh sb="0" eb="2">
      <t>ユウキ</t>
    </rPh>
    <rPh sb="5" eb="8">
      <t>ニンショウショ</t>
    </rPh>
    <phoneticPr fontId="3"/>
  </si>
  <si>
    <t>西都市有機ほ場1番</t>
    <rPh sb="0" eb="3">
      <t>サイトシ</t>
    </rPh>
    <rPh sb="3" eb="5">
      <t>ユウキ</t>
    </rPh>
    <rPh sb="6" eb="7">
      <t>ジョウ</t>
    </rPh>
    <rPh sb="8" eb="9">
      <t>バン</t>
    </rPh>
    <phoneticPr fontId="3"/>
  </si>
  <si>
    <t>西都市有機ほ場2番</t>
    <rPh sb="0" eb="3">
      <t>サイトシ</t>
    </rPh>
    <rPh sb="3" eb="5">
      <t>ユウキ</t>
    </rPh>
    <rPh sb="6" eb="7">
      <t>ジョウ</t>
    </rPh>
    <rPh sb="8" eb="9">
      <t>バン</t>
    </rPh>
    <phoneticPr fontId="3"/>
  </si>
  <si>
    <t>西都市有機ほ場3番</t>
    <rPh sb="0" eb="3">
      <t>サイトシ</t>
    </rPh>
    <rPh sb="3" eb="5">
      <t>ユウキ</t>
    </rPh>
    <rPh sb="6" eb="7">
      <t>ジョウ</t>
    </rPh>
    <rPh sb="8" eb="9">
      <t>バン</t>
    </rPh>
    <phoneticPr fontId="3"/>
  </si>
  <si>
    <t>西都市有機ほ場4番</t>
    <rPh sb="0" eb="3">
      <t>サイトシ</t>
    </rPh>
    <rPh sb="3" eb="5">
      <t>ユウキ</t>
    </rPh>
    <rPh sb="6" eb="7">
      <t>ジョウ</t>
    </rPh>
    <rPh sb="8" eb="9">
      <t>バン</t>
    </rPh>
    <phoneticPr fontId="3"/>
  </si>
  <si>
    <t>高鍋町有機畑1丁目</t>
    <rPh sb="0" eb="3">
      <t>タカナベチョウ</t>
    </rPh>
    <rPh sb="3" eb="5">
      <t>ユウキ</t>
    </rPh>
    <rPh sb="5" eb="6">
      <t>ハタケ</t>
    </rPh>
    <rPh sb="7" eb="9">
      <t>チョウメ</t>
    </rPh>
    <phoneticPr fontId="3"/>
  </si>
  <si>
    <t>高鍋町有機畑2丁目</t>
    <rPh sb="0" eb="3">
      <t>タカナベチョウ</t>
    </rPh>
    <rPh sb="3" eb="5">
      <t>ユウキ</t>
    </rPh>
    <rPh sb="5" eb="6">
      <t>ハタケ</t>
    </rPh>
    <rPh sb="7" eb="9">
      <t>チョウメ</t>
    </rPh>
    <phoneticPr fontId="3"/>
  </si>
  <si>
    <t>高鍋町有機畑3丁目</t>
    <rPh sb="0" eb="3">
      <t>タカナベチョウ</t>
    </rPh>
    <rPh sb="3" eb="5">
      <t>ユウキ</t>
    </rPh>
    <rPh sb="5" eb="6">
      <t>ハタケ</t>
    </rPh>
    <rPh sb="7" eb="9">
      <t>チョウメ</t>
    </rPh>
    <phoneticPr fontId="3"/>
  </si>
  <si>
    <t>高鍋町有機畑4丁目</t>
    <rPh sb="0" eb="3">
      <t>タカナベチョウ</t>
    </rPh>
    <rPh sb="3" eb="5">
      <t>ユウキ</t>
    </rPh>
    <rPh sb="5" eb="6">
      <t>ハタケ</t>
    </rPh>
    <rPh sb="7" eb="9">
      <t>チョウメ</t>
    </rPh>
    <phoneticPr fontId="3"/>
  </si>
  <si>
    <t>高鍋町有機畑5丁目</t>
    <rPh sb="0" eb="3">
      <t>タカナベチョウ</t>
    </rPh>
    <rPh sb="3" eb="5">
      <t>ユウキ</t>
    </rPh>
    <rPh sb="5" eb="6">
      <t>ハタケ</t>
    </rPh>
    <rPh sb="7" eb="9">
      <t>チョウメ</t>
    </rPh>
    <phoneticPr fontId="3"/>
  </si>
  <si>
    <t>畦畔率</t>
    <rPh sb="0" eb="3">
      <t>ケイハンリツ</t>
    </rPh>
    <phoneticPr fontId="3"/>
  </si>
  <si>
    <t xml:space="preserve">補助対象面積
畦畔率などにより算定
</t>
    <rPh sb="0" eb="2">
      <t>ホジョ</t>
    </rPh>
    <rPh sb="2" eb="4">
      <t>タイショウ</t>
    </rPh>
    <rPh sb="4" eb="6">
      <t>メンセキ</t>
    </rPh>
    <rPh sb="8" eb="11">
      <t>ケイハンリツ</t>
    </rPh>
    <rPh sb="16" eb="18">
      <t>サンテイ</t>
    </rPh>
    <phoneticPr fontId="3"/>
  </si>
  <si>
    <t>なし</t>
  </si>
  <si>
    <t>あり</t>
  </si>
  <si>
    <t>実測書類</t>
    <rPh sb="0" eb="2">
      <t>ジッソク</t>
    </rPh>
    <rPh sb="2" eb="4">
      <t>ショルイ</t>
    </rPh>
    <phoneticPr fontId="3"/>
  </si>
  <si>
    <t>地目</t>
    <rPh sb="0" eb="2">
      <t>チモク</t>
    </rPh>
    <phoneticPr fontId="3"/>
  </si>
  <si>
    <t>ほ場面積の根拠書類</t>
    <rPh sb="1" eb="4">
      <t>ジョウメンセキ</t>
    </rPh>
    <rPh sb="5" eb="7">
      <t>コンキョ</t>
    </rPh>
    <rPh sb="7" eb="9">
      <t>ショルイ</t>
    </rPh>
    <phoneticPr fontId="3"/>
  </si>
  <si>
    <t>畑</t>
    <rPh sb="0" eb="1">
      <t>ハタケ</t>
    </rPh>
    <phoneticPr fontId="3"/>
  </si>
  <si>
    <t>田</t>
    <rPh sb="0" eb="1">
      <t>タ</t>
    </rPh>
    <phoneticPr fontId="3"/>
  </si>
  <si>
    <t>＊国から提示される直近5年間の畦畔率の平均値</t>
    <rPh sb="1" eb="2">
      <t>クニ</t>
    </rPh>
    <rPh sb="4" eb="6">
      <t>テイジ</t>
    </rPh>
    <rPh sb="9" eb="11">
      <t>チョッキン</t>
    </rPh>
    <rPh sb="12" eb="14">
      <t>ネンカン</t>
    </rPh>
    <rPh sb="19" eb="22">
      <t>ヘイキンチ</t>
    </rPh>
    <phoneticPr fontId="3"/>
  </si>
  <si>
    <t>市町村から示される田の畦畔率</t>
    <rPh sb="0" eb="3">
      <t>シチョウソン</t>
    </rPh>
    <rPh sb="5" eb="6">
      <t>シメ</t>
    </rPh>
    <rPh sb="9" eb="10">
      <t>タ</t>
    </rPh>
    <rPh sb="11" eb="14">
      <t>ケイハンリツ</t>
    </rPh>
    <phoneticPr fontId="3"/>
  </si>
  <si>
    <t>国補助事業書類</t>
    <rPh sb="0" eb="1">
      <t>クニ</t>
    </rPh>
    <rPh sb="1" eb="5">
      <t>ホジョジギョウ</t>
    </rPh>
    <rPh sb="5" eb="7">
      <t>ショルイ</t>
    </rPh>
    <phoneticPr fontId="3"/>
  </si>
  <si>
    <t>宮崎市有機３丁目王ケ29番地-6</t>
    <rPh sb="0" eb="3">
      <t>ミヤザキシ</t>
    </rPh>
    <rPh sb="3" eb="5">
      <t>ユウキ</t>
    </rPh>
    <rPh sb="6" eb="8">
      <t>チョウメ</t>
    </rPh>
    <rPh sb="8" eb="9">
      <t>オウ</t>
    </rPh>
    <rPh sb="12" eb="14">
      <t>バンチ</t>
    </rPh>
    <phoneticPr fontId="3"/>
  </si>
  <si>
    <t>宮崎市有機３丁目王ケ29番地-7</t>
    <rPh sb="0" eb="3">
      <t>ミヤザキシ</t>
    </rPh>
    <rPh sb="3" eb="5">
      <t>ユウキ</t>
    </rPh>
    <rPh sb="6" eb="8">
      <t>チョウメ</t>
    </rPh>
    <rPh sb="8" eb="9">
      <t>オウ</t>
    </rPh>
    <rPh sb="12" eb="14">
      <t>バンチ</t>
    </rPh>
    <phoneticPr fontId="3"/>
  </si>
  <si>
    <t>有機転換
１年目</t>
    <rPh sb="0" eb="2">
      <t>ユウキ</t>
    </rPh>
    <rPh sb="2" eb="4">
      <t>テンカン</t>
    </rPh>
    <rPh sb="6" eb="8">
      <t>ネンメ</t>
    </rPh>
    <phoneticPr fontId="3"/>
  </si>
  <si>
    <t>有機転換
２年目</t>
    <rPh sb="0" eb="4">
      <t>ユウキテンカン</t>
    </rPh>
    <rPh sb="6" eb="8">
      <t>ネンメ</t>
    </rPh>
    <phoneticPr fontId="3"/>
  </si>
  <si>
    <t>３年目の開始</t>
    <rPh sb="1" eb="3">
      <t>ネンメ</t>
    </rPh>
    <rPh sb="4" eb="6">
      <t>カイシ</t>
    </rPh>
    <phoneticPr fontId="3"/>
  </si>
  <si>
    <t>宮崎市有機３丁目王ケ29番地-8</t>
    <rPh sb="0" eb="3">
      <t>ミヤザキシ</t>
    </rPh>
    <rPh sb="3" eb="5">
      <t>ユウキ</t>
    </rPh>
    <rPh sb="6" eb="8">
      <t>チョウメ</t>
    </rPh>
    <rPh sb="8" eb="9">
      <t>オウ</t>
    </rPh>
    <rPh sb="12" eb="14">
      <t>バンチ</t>
    </rPh>
    <phoneticPr fontId="3"/>
  </si>
  <si>
    <t>×</t>
    <phoneticPr fontId="3"/>
  </si>
  <si>
    <t>○</t>
    <phoneticPr fontId="3"/>
  </si>
  <si>
    <t>２年目対象
　⑤=〇
かつ
⑥=〇
かつ
④=×</t>
    <rPh sb="1" eb="3">
      <t>ネンメ</t>
    </rPh>
    <rPh sb="3" eb="5">
      <t>タイショウ</t>
    </rPh>
    <phoneticPr fontId="3"/>
  </si>
  <si>
    <t>【補助率】
 1万円/10a</t>
    <rPh sb="1" eb="4">
      <t>ホジョリツ</t>
    </rPh>
    <rPh sb="8" eb="10">
      <t>マンエン</t>
    </rPh>
    <phoneticPr fontId="3"/>
  </si>
  <si>
    <t>【補助率】
生産品目
既存=5千円/10a
新規=１万円/10a</t>
    <rPh sb="1" eb="4">
      <t>ホジョリツ</t>
    </rPh>
    <rPh sb="6" eb="8">
      <t>セイサン</t>
    </rPh>
    <rPh sb="8" eb="10">
      <t>ヒンモク</t>
    </rPh>
    <rPh sb="11" eb="13">
      <t>キゾン</t>
    </rPh>
    <rPh sb="15" eb="16">
      <t>セン</t>
    </rPh>
    <rPh sb="16" eb="17">
      <t>エン</t>
    </rPh>
    <rPh sb="22" eb="24">
      <t>シンキ</t>
    </rPh>
    <rPh sb="26" eb="28">
      <t>マンエン</t>
    </rPh>
    <phoneticPr fontId="3"/>
  </si>
  <si>
    <t>【補助率】
生産品目
既存=1万円/10a
新規=2万円/10a</t>
    <rPh sb="1" eb="4">
      <t>ホジョリツ</t>
    </rPh>
    <rPh sb="6" eb="8">
      <t>セイサン</t>
    </rPh>
    <rPh sb="8" eb="10">
      <t>ヒンモク</t>
    </rPh>
    <rPh sb="11" eb="13">
      <t>キゾン</t>
    </rPh>
    <rPh sb="15" eb="17">
      <t>マンエン</t>
    </rPh>
    <rPh sb="22" eb="24">
      <t>シンキ</t>
    </rPh>
    <rPh sb="26" eb="28">
      <t>マンエン</t>
    </rPh>
    <phoneticPr fontId="3"/>
  </si>
  <si>
    <t>１年目
補助対象
④</t>
    <rPh sb="1" eb="3">
      <t>ネンメ</t>
    </rPh>
    <rPh sb="4" eb="6">
      <t>ホジョ</t>
    </rPh>
    <rPh sb="6" eb="8">
      <t>タイショウ</t>
    </rPh>
    <phoneticPr fontId="3"/>
  </si>
  <si>
    <t>⑦</t>
    <phoneticPr fontId="3"/>
  </si>
  <si>
    <t>⑦=◎
但し、
1年目の国で交付済=”国交付済,
２年目で交付済="交付済
　</t>
    <rPh sb="4" eb="5">
      <t>タダ</t>
    </rPh>
    <rPh sb="9" eb="11">
      <t>ネンメ</t>
    </rPh>
    <rPh sb="12" eb="13">
      <t>クニ</t>
    </rPh>
    <rPh sb="14" eb="16">
      <t>コウフ</t>
    </rPh>
    <rPh sb="16" eb="17">
      <t>スミ</t>
    </rPh>
    <rPh sb="19" eb="20">
      <t>クニ</t>
    </rPh>
    <rPh sb="20" eb="22">
      <t>コウフ</t>
    </rPh>
    <rPh sb="22" eb="23">
      <t>スミ</t>
    </rPh>
    <rPh sb="26" eb="28">
      <t>ネンメ</t>
    </rPh>
    <rPh sb="29" eb="31">
      <t>コウフ</t>
    </rPh>
    <rPh sb="31" eb="32">
      <t>スミ</t>
    </rPh>
    <rPh sb="34" eb="36">
      <t>コウフ</t>
    </rPh>
    <rPh sb="36" eb="37">
      <t>スミ</t>
    </rPh>
    <phoneticPr fontId="3"/>
  </si>
  <si>
    <t>⑧</t>
    <phoneticPr fontId="3"/>
  </si>
  <si>
    <t>２年目
補助対象
⑨　</t>
    <rPh sb="1" eb="3">
      <t>ネンメ</t>
    </rPh>
    <rPh sb="4" eb="6">
      <t>ホジョ</t>
    </rPh>
    <rPh sb="6" eb="8">
      <t>タイショウ</t>
    </rPh>
    <phoneticPr fontId="3"/>
  </si>
  <si>
    <t>⑭</t>
    <phoneticPr fontId="3"/>
  </si>
  <si>
    <t>３年目
補助対象
⑮</t>
    <rPh sb="1" eb="3">
      <t>ネンメ</t>
    </rPh>
    <rPh sb="4" eb="6">
      <t>ホジョ</t>
    </rPh>
    <rPh sb="6" eb="8">
      <t>タイショウ</t>
    </rPh>
    <phoneticPr fontId="3"/>
  </si>
  <si>
    <t>３年目対象
⑩=〇
かつ
⑪=〇
かつ
⑦=×</t>
    <rPh sb="1" eb="3">
      <t>ネンメ</t>
    </rPh>
    <rPh sb="3" eb="5">
      <t>タイショウ</t>
    </rPh>
    <phoneticPr fontId="3"/>
  </si>
  <si>
    <t>有機生産物として
新規
 か
既存
か</t>
    <rPh sb="0" eb="2">
      <t>ユウキ</t>
    </rPh>
    <rPh sb="2" eb="5">
      <t>セイサンブツ</t>
    </rPh>
    <rPh sb="9" eb="11">
      <t>シンキ</t>
    </rPh>
    <rPh sb="15" eb="17">
      <t>キソン</t>
    </rPh>
    <phoneticPr fontId="3"/>
  </si>
  <si>
    <r>
      <t xml:space="preserve">主な栽培品目
</t>
    </r>
    <r>
      <rPr>
        <sz val="12"/>
        <color theme="1"/>
        <rFont val="ＭＳ ゴシック"/>
        <family val="3"/>
        <charset val="128"/>
      </rPr>
      <t>*米・麦・野菜・茶・果樹・その他</t>
    </r>
    <rPh sb="0" eb="1">
      <t>オモ</t>
    </rPh>
    <rPh sb="2" eb="4">
      <t>サイバイ</t>
    </rPh>
    <rPh sb="4" eb="6">
      <t>ヒンモク</t>
    </rPh>
    <rPh sb="9" eb="10">
      <t>コメ</t>
    </rPh>
    <rPh sb="11" eb="12">
      <t>ムギ</t>
    </rPh>
    <rPh sb="13" eb="15">
      <t>ヤサイ</t>
    </rPh>
    <rPh sb="16" eb="17">
      <t>チャ</t>
    </rPh>
    <rPh sb="18" eb="20">
      <t>カジュ</t>
    </rPh>
    <rPh sb="23" eb="24">
      <t>タ</t>
    </rPh>
    <phoneticPr fontId="3"/>
  </si>
  <si>
    <t xml:space="preserve">面積の
根拠書類
</t>
    <rPh sb="0" eb="2">
      <t>メンセキ</t>
    </rPh>
    <rPh sb="4" eb="6">
      <t>コンキョ</t>
    </rPh>
    <rPh sb="6" eb="8">
      <t>ショルイ</t>
    </rPh>
    <phoneticPr fontId="3"/>
  </si>
  <si>
    <t xml:space="preserve">地目
田／畑
</t>
    <rPh sb="0" eb="2">
      <t>チモク</t>
    </rPh>
    <rPh sb="4" eb="5">
      <t>タ</t>
    </rPh>
    <rPh sb="6" eb="7">
      <t>ハタケ</t>
    </rPh>
    <phoneticPr fontId="3"/>
  </si>
  <si>
    <t>参考様式３</t>
    <rPh sb="0" eb="2">
      <t>サンコウ</t>
    </rPh>
    <rPh sb="2" eb="4">
      <t>ヨウシキ</t>
    </rPh>
    <phoneticPr fontId="3"/>
  </si>
  <si>
    <t>参考様式３</t>
    <rPh sb="0" eb="2">
      <t>サンコウ</t>
    </rPh>
    <rPh sb="2" eb="4">
      <t>ヨウシキ</t>
    </rPh>
    <phoneticPr fontId="12"/>
  </si>
  <si>
    <t>　宮崎県有機農業連絡協議会会長　殿</t>
    <rPh sb="1" eb="4">
      <t>ミヤザキケン</t>
    </rPh>
    <rPh sb="4" eb="6">
      <t>ユウキ</t>
    </rPh>
    <rPh sb="6" eb="8">
      <t>ノウギョウ</t>
    </rPh>
    <rPh sb="8" eb="10">
      <t>レンラク</t>
    </rPh>
    <rPh sb="10" eb="13">
      <t>キョウギカイ</t>
    </rPh>
    <rPh sb="13" eb="15">
      <t>カイチョウ</t>
    </rPh>
    <rPh sb="16" eb="17">
      <t>トノ</t>
    </rPh>
    <phoneticPr fontId="3"/>
  </si>
  <si>
    <t>　氏名　</t>
    <rPh sb="1" eb="3">
      <t>シメイ</t>
    </rPh>
    <phoneticPr fontId="3"/>
  </si>
  <si>
    <t>令和８年度有機農業拡大加速化事業補助金に係る交付申請書の提出について</t>
    <rPh sb="0" eb="2">
      <t>レイワ</t>
    </rPh>
    <rPh sb="28" eb="30">
      <t>テイシュツ</t>
    </rPh>
    <phoneticPr fontId="3"/>
  </si>
  <si>
    <t>　  令和８年度有機農業拡大加速化事業補助金については、令和○年〇〇月〇〇日付け宮崎</t>
    <rPh sb="3" eb="5">
      <t>レイワ</t>
    </rPh>
    <rPh sb="6" eb="8">
      <t>ネンド</t>
    </rPh>
    <rPh sb="12" eb="14">
      <t>カクダイ</t>
    </rPh>
    <rPh sb="14" eb="16">
      <t>カソク</t>
    </rPh>
    <rPh sb="16" eb="17">
      <t>カ</t>
    </rPh>
    <rPh sb="17" eb="19">
      <t>ジギョウ</t>
    </rPh>
    <rPh sb="19" eb="22">
      <t>ホジョキン</t>
    </rPh>
    <rPh sb="28" eb="30">
      <t>レイワ</t>
    </rPh>
    <rPh sb="31" eb="32">
      <t>ネン</t>
    </rPh>
    <rPh sb="34" eb="35">
      <t>ガツ</t>
    </rPh>
    <rPh sb="37" eb="38">
      <t>ヒ</t>
    </rPh>
    <rPh sb="38" eb="39">
      <t>ツ</t>
    </rPh>
    <rPh sb="40" eb="41">
      <t>ミヤ</t>
    </rPh>
    <phoneticPr fontId="3"/>
  </si>
  <si>
    <t xml:space="preserve">  有機連協第□□号の割当内示書に従い、○○○，○○○円を交付されるよう申請する。</t>
    <rPh sb="3" eb="5">
      <t>ユウキ</t>
    </rPh>
    <rPh sb="5" eb="7">
      <t>レンキョウ</t>
    </rPh>
    <rPh sb="10" eb="11">
      <t>ゴウ</t>
    </rPh>
    <rPh sb="12" eb="14">
      <t>ワリアテ</t>
    </rPh>
    <rPh sb="14" eb="16">
      <t>ナイジ</t>
    </rPh>
    <rPh sb="16" eb="17">
      <t>ショ</t>
    </rPh>
    <rPh sb="18" eb="19">
      <t>シタガコウフ</t>
    </rPh>
    <phoneticPr fontId="3"/>
  </si>
  <si>
    <t>致します。</t>
    <rPh sb="0" eb="1">
      <t>イタ</t>
    </rPh>
    <phoneticPr fontId="3"/>
  </si>
  <si>
    <t>様式第２号（カガミ）</t>
    <rPh sb="0" eb="2">
      <t>ヨウシキ</t>
    </rPh>
    <phoneticPr fontId="3"/>
  </si>
  <si>
    <t>様式名等</t>
    <rPh sb="0" eb="2">
      <t>ヨウシキ</t>
    </rPh>
    <rPh sb="2" eb="3">
      <t>ナ</t>
    </rPh>
    <rPh sb="3" eb="4">
      <t>ナド</t>
    </rPh>
    <phoneticPr fontId="3"/>
  </si>
  <si>
    <t>R7.4.2
以降か</t>
    <rPh sb="7" eb="9">
      <t>イコウ</t>
    </rPh>
    <phoneticPr fontId="3"/>
  </si>
  <si>
    <t>R9.3.31以前か</t>
    <rPh sb="7" eb="9">
      <t>イゼン</t>
    </rPh>
    <phoneticPr fontId="3"/>
  </si>
  <si>
    <t>R9.3.31時点の経過年数</t>
    <rPh sb="7" eb="9">
      <t>ジテン</t>
    </rPh>
    <rPh sb="10" eb="12">
      <t>ケイカ</t>
    </rPh>
    <rPh sb="12" eb="14">
      <t>ネンスウ</t>
    </rPh>
    <phoneticPr fontId="3"/>
  </si>
  <si>
    <t>開始日からR9.3.31までの経過日数</t>
    <rPh sb="0" eb="2">
      <t>カイシ</t>
    </rPh>
    <rPh sb="2" eb="3">
      <t>ヒ</t>
    </rPh>
    <rPh sb="15" eb="17">
      <t>ケイカ</t>
    </rPh>
    <rPh sb="17" eb="19">
      <t>ニッスウ</t>
    </rPh>
    <phoneticPr fontId="3"/>
  </si>
  <si>
    <t>＊実施主体が独自に作成したものがあればそれでも結構です</t>
    <phoneticPr fontId="3"/>
  </si>
  <si>
    <t>　・必要に応じて行の追加をしてください</t>
    <phoneticPr fontId="3"/>
  </si>
  <si>
    <t>令和８年度有機農業拡大加速化事業補助金については、令和○年〇〇月〇〇日付けで提</t>
    <rPh sb="0" eb="2">
      <t>レイワ</t>
    </rPh>
    <rPh sb="3" eb="5">
      <t>ネンド</t>
    </rPh>
    <rPh sb="9" eb="11">
      <t>カクダイ</t>
    </rPh>
    <rPh sb="11" eb="13">
      <t>カソク</t>
    </rPh>
    <rPh sb="13" eb="14">
      <t>カ</t>
    </rPh>
    <rPh sb="14" eb="16">
      <t>ジギョウ</t>
    </rPh>
    <rPh sb="16" eb="19">
      <t>ホジョキン</t>
    </rPh>
    <rPh sb="25" eb="27">
      <t>レイワ</t>
    </rPh>
    <rPh sb="28" eb="29">
      <t>ネン</t>
    </rPh>
    <rPh sb="31" eb="32">
      <t>ガツ</t>
    </rPh>
    <rPh sb="34" eb="35">
      <t>ヒ</t>
    </rPh>
    <rPh sb="35" eb="36">
      <t>ツ</t>
    </rPh>
    <rPh sb="38" eb="39">
      <t>テイ</t>
    </rPh>
    <phoneticPr fontId="3"/>
  </si>
  <si>
    <t>　　出しました事業計画書につき変更したく、下記のとおり必要書類を添えて申請します。</t>
    <rPh sb="2" eb="3">
      <t>ダ</t>
    </rPh>
    <rPh sb="7" eb="12">
      <t>ジギョウケイカクショ</t>
    </rPh>
    <rPh sb="15" eb="17">
      <t>ヘンコウ</t>
    </rPh>
    <rPh sb="21" eb="23">
      <t>カキ</t>
    </rPh>
    <rPh sb="27" eb="29">
      <t>ヒツヨウ</t>
    </rPh>
    <rPh sb="29" eb="31">
      <t>ショルイ</t>
    </rPh>
    <rPh sb="32" eb="33">
      <t>ソ</t>
    </rPh>
    <rPh sb="35" eb="37">
      <t>シンセイ</t>
    </rPh>
    <phoneticPr fontId="3"/>
  </si>
  <si>
    <t>　　出しました事業計画書につき変更が生じましたので必要書類を添えて届けます。</t>
    <rPh sb="2" eb="3">
      <t>ダ</t>
    </rPh>
    <rPh sb="7" eb="12">
      <t>ジギョウケイカクショ</t>
    </rPh>
    <rPh sb="15" eb="17">
      <t>ヘンコウ</t>
    </rPh>
    <rPh sb="18" eb="19">
      <t>ショウ</t>
    </rPh>
    <rPh sb="25" eb="27">
      <t>ヒツヨウ</t>
    </rPh>
    <rPh sb="27" eb="29">
      <t>ショルイ</t>
    </rPh>
    <rPh sb="30" eb="31">
      <t>ソ</t>
    </rPh>
    <rPh sb="33" eb="34">
      <t>トドケ</t>
    </rPh>
    <phoneticPr fontId="3"/>
  </si>
  <si>
    <t>　　出しました事業計画書につき事業廃止することとなりましたので届出します。</t>
    <rPh sb="2" eb="3">
      <t>ダ</t>
    </rPh>
    <rPh sb="7" eb="12">
      <t>ジギョウケイカクショ</t>
    </rPh>
    <rPh sb="15" eb="17">
      <t>ジギョウ</t>
    </rPh>
    <rPh sb="17" eb="19">
      <t>ハイシ</t>
    </rPh>
    <rPh sb="31" eb="33">
      <t>トドケデ</t>
    </rPh>
    <phoneticPr fontId="3"/>
  </si>
  <si>
    <r>
      <t>補助金振込口座通帳（写し）:</t>
    </r>
    <r>
      <rPr>
        <sz val="8"/>
        <color theme="1"/>
        <rFont val="ＭＳ 明朝"/>
        <family val="1"/>
        <charset val="128"/>
      </rPr>
      <t>表紙と見開きページ</t>
    </r>
    <rPh sb="0" eb="3">
      <t>ホジョキン</t>
    </rPh>
    <rPh sb="3" eb="5">
      <t>フリコミ</t>
    </rPh>
    <rPh sb="5" eb="7">
      <t>コウザ</t>
    </rPh>
    <rPh sb="7" eb="9">
      <t>ツウチョウ</t>
    </rPh>
    <rPh sb="10" eb="11">
      <t>ウツ</t>
    </rPh>
    <rPh sb="14" eb="16">
      <t>ヒョウシ</t>
    </rPh>
    <rPh sb="17" eb="19">
      <t>ミヒラ</t>
    </rPh>
    <phoneticPr fontId="3"/>
  </si>
  <si>
    <t>固定資産税課税明細書</t>
    <rPh sb="0" eb="4">
      <t>コテイシサン</t>
    </rPh>
    <rPh sb="4" eb="5">
      <t>ゼイ</t>
    </rPh>
    <rPh sb="5" eb="7">
      <t>カゼイ</t>
    </rPh>
    <rPh sb="7" eb="10">
      <t>メイサイショ</t>
    </rPh>
    <phoneticPr fontId="3"/>
  </si>
  <si>
    <t>　①農地台帳（写し）</t>
    <rPh sb="2" eb="6">
      <t>ノウチダイチョウ</t>
    </rPh>
    <rPh sb="7" eb="8">
      <t>ウツ</t>
    </rPh>
    <phoneticPr fontId="3"/>
  </si>
  <si>
    <t>　②名寄帳（写し）</t>
    <rPh sb="2" eb="5">
      <t>ナヨセチョウ</t>
    </rPh>
    <rPh sb="6" eb="7">
      <t>ウツ</t>
    </rPh>
    <phoneticPr fontId="3"/>
  </si>
  <si>
    <t>　③固定資産税課税明細書（写し）</t>
    <rPh sb="2" eb="6">
      <t>コテイシサン</t>
    </rPh>
    <rPh sb="6" eb="7">
      <t>ゼイ</t>
    </rPh>
    <rPh sb="7" eb="9">
      <t>カゼイ</t>
    </rPh>
    <rPh sb="9" eb="12">
      <t>メイサイショ</t>
    </rPh>
    <rPh sb="13" eb="14">
      <t>ウツ</t>
    </rPh>
    <phoneticPr fontId="3"/>
  </si>
  <si>
    <t>有機JAS認証書／継続通知書（写し）　*全文</t>
    <rPh sb="0" eb="2">
      <t>ユウキ</t>
    </rPh>
    <rPh sb="5" eb="7">
      <t>ニンショウ</t>
    </rPh>
    <rPh sb="7" eb="8">
      <t>ショ</t>
    </rPh>
    <rPh sb="9" eb="11">
      <t>ケイゾク</t>
    </rPh>
    <rPh sb="11" eb="14">
      <t>ツウチショ</t>
    </rPh>
    <rPh sb="15" eb="16">
      <t>ウツ</t>
    </rPh>
    <rPh sb="20" eb="21">
      <t>ゼン</t>
    </rPh>
    <rPh sb="21" eb="22">
      <t>ブン</t>
    </rPh>
    <phoneticPr fontId="3"/>
  </si>
  <si>
    <t>生産行程管理記録（２年目）
*（●）多年生作物の３年目を提出する場合は、計画時に２年目の記録も添付する。</t>
    <rPh sb="0" eb="4">
      <t>セイサンコウテイ</t>
    </rPh>
    <rPh sb="4" eb="6">
      <t>カンリ</t>
    </rPh>
    <rPh sb="6" eb="8">
      <t>キロク</t>
    </rPh>
    <rPh sb="10" eb="12">
      <t>ネンメ</t>
    </rPh>
    <rPh sb="18" eb="21">
      <t>タネンセイ</t>
    </rPh>
    <rPh sb="21" eb="23">
      <t>サクモツ</t>
    </rPh>
    <rPh sb="25" eb="27">
      <t>ネンメ</t>
    </rPh>
    <rPh sb="28" eb="30">
      <t>テイシュツ</t>
    </rPh>
    <rPh sb="32" eb="34">
      <t>バアイ</t>
    </rPh>
    <rPh sb="36" eb="39">
      <t>ケイカクジ</t>
    </rPh>
    <rPh sb="41" eb="43">
      <t>ネンメ</t>
    </rPh>
    <rPh sb="44" eb="46">
      <t>キロク</t>
    </rPh>
    <rPh sb="47" eb="49">
      <t>テンプ</t>
    </rPh>
    <phoneticPr fontId="3"/>
  </si>
  <si>
    <t>〇</t>
  </si>
  <si>
    <t>●：提出要　〇：計画書と同じ場合は提出不要</t>
    <rPh sb="2" eb="4">
      <t>テイシュツ</t>
    </rPh>
    <rPh sb="4" eb="5">
      <t>ヨウ</t>
    </rPh>
    <rPh sb="8" eb="10">
      <t>ケイカク</t>
    </rPh>
    <rPh sb="10" eb="11">
      <t>ショ</t>
    </rPh>
    <rPh sb="12" eb="13">
      <t>オナ</t>
    </rPh>
    <rPh sb="14" eb="16">
      <t>バアイ</t>
    </rPh>
    <rPh sb="17" eb="19">
      <t>テイシュツ</t>
    </rPh>
    <rPh sb="19" eb="21">
      <t>フヨウ</t>
    </rPh>
    <phoneticPr fontId="3"/>
  </si>
  <si>
    <t>　●：提出要　（●）：該当する場合　〇：計画書と同じ場合は提出不要</t>
    <rPh sb="3" eb="5">
      <t>テイシュツ</t>
    </rPh>
    <rPh sb="5" eb="6">
      <t>ヨウ</t>
    </rPh>
    <rPh sb="20" eb="22">
      <t>ケイカク</t>
    </rPh>
    <rPh sb="22" eb="23">
      <t>ショ</t>
    </rPh>
    <rPh sb="24" eb="25">
      <t>オナ</t>
    </rPh>
    <rPh sb="26" eb="28">
      <t>バアイ</t>
    </rPh>
    <rPh sb="29" eb="31">
      <t>テイシュツ</t>
    </rPh>
    <rPh sb="31" eb="33">
      <t>フヨウ</t>
    </rPh>
    <phoneticPr fontId="3"/>
  </si>
  <si>
    <t xml:space="preserve">　私は、令和８年度有機農業拡大加速化事業補助金交付申請を行うに当たり、次の事項について誓約します。                            </t>
    <rPh sb="4" eb="6">
      <t>レイワ</t>
    </rPh>
    <phoneticPr fontId="3"/>
  </si>
  <si>
    <t>認証更新予定年月</t>
    <rPh sb="0" eb="2">
      <t>ニンショウ</t>
    </rPh>
    <rPh sb="2" eb="4">
      <t>コウシン</t>
    </rPh>
    <rPh sb="4" eb="6">
      <t>ヨテイ</t>
    </rPh>
    <rPh sb="6" eb="8">
      <t>ネンゲツ</t>
    </rPh>
    <phoneticPr fontId="3"/>
  </si>
  <si>
    <t>認証更新年月日（最新）</t>
    <rPh sb="0" eb="2">
      <t>ニンショウ</t>
    </rPh>
    <rPh sb="2" eb="4">
      <t>コウシン</t>
    </rPh>
    <rPh sb="4" eb="6">
      <t>ネンゲツ</t>
    </rPh>
    <rPh sb="5" eb="6">
      <t>テイネン</t>
    </rPh>
    <rPh sb="6" eb="7">
      <t>ヒ</t>
    </rPh>
    <rPh sb="8" eb="10">
      <t>サイシン</t>
    </rPh>
    <phoneticPr fontId="3"/>
  </si>
  <si>
    <t>５　交付申請額</t>
    <rPh sb="2" eb="4">
      <t>コウフ</t>
    </rPh>
    <rPh sb="4" eb="7">
      <t>シンセイガク</t>
    </rPh>
    <phoneticPr fontId="12"/>
  </si>
  <si>
    <t>２　事業概要</t>
    <rPh sb="2" eb="4">
      <t>ジギョウ</t>
    </rPh>
    <rPh sb="4" eb="6">
      <t>ガイヨウ</t>
    </rPh>
    <phoneticPr fontId="12"/>
  </si>
  <si>
    <t>事業計画書</t>
    <rPh sb="0" eb="2">
      <t>ジギョウ</t>
    </rPh>
    <rPh sb="2" eb="4">
      <t>ケイカク</t>
    </rPh>
    <rPh sb="4" eb="5">
      <t>ショ</t>
    </rPh>
    <phoneticPr fontId="3"/>
  </si>
  <si>
    <t>上記、有機JAS認証書／継続通知書がない場合、下記を提出
　①～③：いずれか一つ
　④　　：該当する場合</t>
    <rPh sb="0" eb="2">
      <t>ジョウキ</t>
    </rPh>
    <rPh sb="3" eb="5">
      <t>ユウキ</t>
    </rPh>
    <rPh sb="8" eb="10">
      <t>ニンショウ</t>
    </rPh>
    <rPh sb="10" eb="11">
      <t>ショ</t>
    </rPh>
    <rPh sb="12" eb="14">
      <t>ケイゾク</t>
    </rPh>
    <rPh sb="14" eb="17">
      <t>ツウチショ</t>
    </rPh>
    <rPh sb="20" eb="22">
      <t>バアイ</t>
    </rPh>
    <rPh sb="23" eb="25">
      <t>カキ</t>
    </rPh>
    <rPh sb="26" eb="28">
      <t>テイシュツ</t>
    </rPh>
    <rPh sb="38" eb="39">
      <t>ヒト</t>
    </rPh>
    <rPh sb="46" eb="48">
      <t>ガイトウ</t>
    </rPh>
    <rPh sb="50" eb="52">
      <t>バアイ</t>
    </rPh>
    <phoneticPr fontId="3"/>
  </si>
  <si>
    <t>農作業受委託契約書</t>
    <rPh sb="0" eb="3">
      <t>ノウサギョウ</t>
    </rPh>
    <rPh sb="3" eb="6">
      <t>ジュイタク</t>
    </rPh>
    <rPh sb="6" eb="9">
      <t>ケイヤクショ</t>
    </rPh>
    <phoneticPr fontId="3"/>
  </si>
  <si>
    <t>＊有機農業への適合証明元が有機資材登録機関以外の場合は、適合証明書の写しを添付してください。</t>
    <rPh sb="1" eb="5">
      <t>ユウキノウギョウ</t>
    </rPh>
    <rPh sb="7" eb="9">
      <t>テキゴウ</t>
    </rPh>
    <rPh sb="9" eb="11">
      <t>ショウメイ</t>
    </rPh>
    <rPh sb="11" eb="12">
      <t>モト</t>
    </rPh>
    <rPh sb="13" eb="15">
      <t>ユウキ</t>
    </rPh>
    <rPh sb="15" eb="17">
      <t>シザイ</t>
    </rPh>
    <rPh sb="17" eb="19">
      <t>トウロク</t>
    </rPh>
    <rPh sb="19" eb="21">
      <t>キカン</t>
    </rPh>
    <rPh sb="21" eb="23">
      <t>イガイ</t>
    </rPh>
    <rPh sb="24" eb="26">
      <t>バアイ</t>
    </rPh>
    <rPh sb="28" eb="30">
      <t>テキゴウ</t>
    </rPh>
    <rPh sb="30" eb="33">
      <t>ショウメイショ</t>
    </rPh>
    <rPh sb="34" eb="35">
      <t>ウツ</t>
    </rPh>
    <rPh sb="37" eb="39">
      <t>テンプ</t>
    </rPh>
    <phoneticPr fontId="103"/>
  </si>
  <si>
    <t>【プルダウンメニュー】</t>
    <phoneticPr fontId="103"/>
  </si>
  <si>
    <t>区分</t>
    <rPh sb="0" eb="2">
      <t>クブン</t>
    </rPh>
    <phoneticPr fontId="103"/>
  </si>
  <si>
    <t>使用目的</t>
    <rPh sb="0" eb="2">
      <t>シヨウ</t>
    </rPh>
    <rPh sb="2" eb="4">
      <t>モクテキ</t>
    </rPh>
    <phoneticPr fontId="103"/>
  </si>
  <si>
    <t>施肥材名称</t>
    <rPh sb="0" eb="3">
      <t>シヒザイ</t>
    </rPh>
    <rPh sb="3" eb="5">
      <t>メイショウ</t>
    </rPh>
    <phoneticPr fontId="103"/>
  </si>
  <si>
    <t>品番</t>
    <rPh sb="0" eb="2">
      <t>ヒンバン</t>
    </rPh>
    <phoneticPr fontId="103"/>
  </si>
  <si>
    <t>製造会社名など</t>
    <rPh sb="0" eb="2">
      <t>セイゾウ</t>
    </rPh>
    <rPh sb="2" eb="4">
      <t>カイシャ</t>
    </rPh>
    <rPh sb="4" eb="5">
      <t>ナ</t>
    </rPh>
    <phoneticPr fontId="103"/>
  </si>
  <si>
    <t>適合証明</t>
    <rPh sb="0" eb="2">
      <t>テキゴウ</t>
    </rPh>
    <rPh sb="2" eb="4">
      <t>ショウメイ</t>
    </rPh>
    <phoneticPr fontId="103"/>
  </si>
  <si>
    <t>情報元</t>
    <rPh sb="0" eb="2">
      <t>ジョウホウ</t>
    </rPh>
    <rPh sb="2" eb="3">
      <t>モト</t>
    </rPh>
    <phoneticPr fontId="103"/>
  </si>
  <si>
    <t>肥料</t>
    <rPh sb="0" eb="2">
      <t>ヒリョウ</t>
    </rPh>
    <phoneticPr fontId="103"/>
  </si>
  <si>
    <t>登録機関（有機JAS資材評価協議会）</t>
    <rPh sb="0" eb="2">
      <t>トウロク</t>
    </rPh>
    <rPh sb="2" eb="4">
      <t>キカン</t>
    </rPh>
    <phoneticPr fontId="103"/>
  </si>
  <si>
    <t>記載例</t>
    <rPh sb="0" eb="3">
      <t>キサイレイ</t>
    </rPh>
    <phoneticPr fontId="103"/>
  </si>
  <si>
    <t>農薬</t>
    <rPh sb="0" eb="2">
      <t>ノウヤク</t>
    </rPh>
    <phoneticPr fontId="103"/>
  </si>
  <si>
    <t>病害虫予防</t>
    <rPh sb="0" eb="3">
      <t>ビョウガイチュウ</t>
    </rPh>
    <rPh sb="3" eb="5">
      <t>ヨボウ</t>
    </rPh>
    <phoneticPr fontId="103"/>
  </si>
  <si>
    <t>有機１号</t>
    <rPh sb="0" eb="2">
      <t>ユウキ</t>
    </rPh>
    <rPh sb="3" eb="4">
      <t>ゴウ</t>
    </rPh>
    <phoneticPr fontId="103"/>
  </si>
  <si>
    <t>BGY0004</t>
    <phoneticPr fontId="103"/>
  </si>
  <si>
    <t>株式会社有機資材製作所</t>
    <rPh sb="0" eb="4">
      <t>カブシキカイシャ</t>
    </rPh>
    <rPh sb="4" eb="6">
      <t>ユウキ</t>
    </rPh>
    <rPh sb="6" eb="8">
      <t>シザイ</t>
    </rPh>
    <rPh sb="8" eb="11">
      <t>セイサクショ</t>
    </rPh>
    <phoneticPr fontId="103"/>
  </si>
  <si>
    <t>登録機関（日本有機農業生産団体中央会）</t>
    <rPh sb="0" eb="2">
      <t>トウロク</t>
    </rPh>
    <rPh sb="2" eb="4">
      <t>キカン</t>
    </rPh>
    <phoneticPr fontId="103"/>
  </si>
  <si>
    <t>除草</t>
    <rPh sb="0" eb="2">
      <t>ジョソウ</t>
    </rPh>
    <phoneticPr fontId="103"/>
  </si>
  <si>
    <t>登録機関（株式会社ACCIS）</t>
    <rPh sb="0" eb="2">
      <t>トウロク</t>
    </rPh>
    <rPh sb="2" eb="4">
      <t>キカン</t>
    </rPh>
    <phoneticPr fontId="103"/>
  </si>
  <si>
    <t>製造メーカー</t>
    <rPh sb="0" eb="2">
      <t>セイゾウ</t>
    </rPh>
    <phoneticPr fontId="103"/>
  </si>
  <si>
    <t>参考様式５</t>
    <rPh sb="0" eb="2">
      <t>サンコウ</t>
    </rPh>
    <rPh sb="2" eb="4">
      <t>ヨウシキ</t>
    </rPh>
    <phoneticPr fontId="3"/>
  </si>
  <si>
    <t>＊有機JAS認証取得未で認証機関の審査をまだ受けていない場合には提出してください。</t>
    <rPh sb="1" eb="3">
      <t>ユウキ</t>
    </rPh>
    <rPh sb="6" eb="8">
      <t>ニンショウ</t>
    </rPh>
    <rPh sb="8" eb="10">
      <t>シュトク</t>
    </rPh>
    <rPh sb="10" eb="11">
      <t>ミ</t>
    </rPh>
    <rPh sb="12" eb="14">
      <t>ニンショウ</t>
    </rPh>
    <rPh sb="14" eb="16">
      <t>キカン</t>
    </rPh>
    <rPh sb="17" eb="19">
      <t>シンサ</t>
    </rPh>
    <rPh sb="22" eb="23">
      <t>ウ</t>
    </rPh>
    <rPh sb="28" eb="30">
      <t>バアイ</t>
    </rPh>
    <rPh sb="32" eb="34">
      <t>テイシュツ</t>
    </rPh>
    <phoneticPr fontId="103"/>
  </si>
  <si>
    <t>施肥材一覧</t>
    <rPh sb="0" eb="3">
      <t>シヒザイ</t>
    </rPh>
    <rPh sb="3" eb="5">
      <t>イチラン</t>
    </rPh>
    <phoneticPr fontId="103"/>
  </si>
  <si>
    <t>施肥材一覧</t>
    <rPh sb="0" eb="3">
      <t>シヒザイ</t>
    </rPh>
    <rPh sb="3" eb="5">
      <t>イチラン</t>
    </rPh>
    <phoneticPr fontId="3"/>
  </si>
  <si>
    <t>ほ場一覧
 *ほ場毎の所在地／面積、使用及び収益を目的とする権利を有する等のわかる書類）</t>
    <rPh sb="1" eb="2">
      <t>ジョウ</t>
    </rPh>
    <rPh sb="2" eb="4">
      <t>イチラン</t>
    </rPh>
    <rPh sb="8" eb="9">
      <t>ジョウ</t>
    </rPh>
    <rPh sb="9" eb="10">
      <t>マイ</t>
    </rPh>
    <rPh sb="11" eb="14">
      <t>ショザイチ</t>
    </rPh>
    <rPh sb="15" eb="17">
      <t>メンセキ</t>
    </rPh>
    <rPh sb="18" eb="21">
      <t>シヨウオヨ</t>
    </rPh>
    <rPh sb="36" eb="37">
      <t>ナド</t>
    </rPh>
    <rPh sb="41" eb="43">
      <t>ショルイ</t>
    </rPh>
    <phoneticPr fontId="3"/>
  </si>
  <si>
    <t>ほ場の配置図（航空写真など）</t>
    <rPh sb="3" eb="6">
      <t>ハイチズ</t>
    </rPh>
    <rPh sb="7" eb="9">
      <t>コウクウ</t>
    </rPh>
    <rPh sb="9" eb="11">
      <t>シャシン</t>
    </rPh>
    <phoneticPr fontId="3"/>
  </si>
  <si>
    <t>　④農作業受委託契約書（写し）</t>
    <rPh sb="2" eb="5">
      <t>ノウサギョウ</t>
    </rPh>
    <rPh sb="5" eb="8">
      <t>ジュイタク</t>
    </rPh>
    <rPh sb="8" eb="11">
      <t>ケイヤクショ</t>
    </rPh>
    <rPh sb="12" eb="13">
      <t>ウツ</t>
    </rPh>
    <phoneticPr fontId="3"/>
  </si>
  <si>
    <r>
      <t xml:space="preserve">対象
</t>
    </r>
    <r>
      <rPr>
        <sz val="9"/>
        <color theme="1"/>
        <rFont val="ＭＳ ゴシック"/>
        <family val="3"/>
        <charset val="128"/>
      </rPr>
      <t>新規農産物の転換１年目</t>
    </r>
    <r>
      <rPr>
        <sz val="11"/>
        <color theme="1"/>
        <rFont val="ＭＳ ゴシック"/>
        <family val="3"/>
        <charset val="128"/>
      </rPr>
      <t xml:space="preserve">
</t>
    </r>
    <r>
      <rPr>
        <sz val="12"/>
        <color theme="1"/>
        <rFont val="ＭＳ ゴシック"/>
        <family val="3"/>
        <charset val="128"/>
      </rPr>
      <t xml:space="preserve"> </t>
    </r>
    <r>
      <rPr>
        <b/>
        <sz val="12"/>
        <color theme="1"/>
        <rFont val="ＭＳ ゴシック"/>
        <family val="3"/>
        <charset val="128"/>
      </rPr>
      <t>R8.1.8～R9.3.31</t>
    </r>
    <rPh sb="0" eb="2">
      <t>タイショウ</t>
    </rPh>
    <rPh sb="3" eb="5">
      <t>シンキ</t>
    </rPh>
    <rPh sb="5" eb="8">
      <t>ノウサンブツ</t>
    </rPh>
    <rPh sb="9" eb="11">
      <t>テンカン</t>
    </rPh>
    <rPh sb="12" eb="14">
      <t>ネンメ</t>
    </rPh>
    <phoneticPr fontId="3"/>
  </si>
  <si>
    <t>R9.3.31
以前か</t>
    <rPh sb="8" eb="10">
      <t>イゼン</t>
    </rPh>
    <phoneticPr fontId="3"/>
  </si>
  <si>
    <t>提出日</t>
    <rPh sb="0" eb="2">
      <t>テイシュツ</t>
    </rPh>
    <rPh sb="2" eb="3">
      <t>ヒ</t>
    </rPh>
    <phoneticPr fontId="3"/>
  </si>
  <si>
    <t>情報元 *ﾌﾟﾙﾀﾞｳﾝﾒﾆｭｰからｾﾚｸﾄ</t>
    <rPh sb="0" eb="2">
      <t>ジョウホウ</t>
    </rPh>
    <rPh sb="2" eb="3">
      <t>モト</t>
    </rPh>
    <phoneticPr fontId="103"/>
  </si>
  <si>
    <t>有機2号</t>
    <rPh sb="0" eb="2">
      <t>ユウキ</t>
    </rPh>
    <rPh sb="3" eb="4">
      <t>ゴウ</t>
    </rPh>
    <phoneticPr fontId="103"/>
  </si>
  <si>
    <t>株式会社有機資材</t>
    <rPh sb="0" eb="4">
      <t>カブシキカイシャ</t>
    </rPh>
    <rPh sb="4" eb="6">
      <t>ユウキ</t>
    </rPh>
    <rPh sb="6" eb="8">
      <t>シザイ</t>
    </rPh>
    <phoneticPr fontId="103"/>
  </si>
  <si>
    <t>証明書添付</t>
    <rPh sb="0" eb="3">
      <t>ショウメイショ</t>
    </rPh>
    <rPh sb="3" eb="5">
      <t>テンプ</t>
    </rPh>
    <phoneticPr fontId="3"/>
  </si>
  <si>
    <t>要</t>
    <rPh sb="0" eb="1">
      <t>ヨウ</t>
    </rPh>
    <phoneticPr fontId="3"/>
  </si>
  <si>
    <t>不要</t>
    <rPh sb="0" eb="2">
      <t>フヨウ</t>
    </rPh>
    <phoneticPr fontId="103"/>
  </si>
  <si>
    <t>BGY0005</t>
  </si>
  <si>
    <t>有機農業適合証明</t>
    <rPh sb="0" eb="4">
      <t>ユウキノウギョウ</t>
    </rPh>
    <rPh sb="4" eb="6">
      <t>テキゴウ</t>
    </rPh>
    <rPh sb="6" eb="8">
      <t>ショウメイ</t>
    </rPh>
    <phoneticPr fontId="3"/>
  </si>
  <si>
    <t>e</t>
    <phoneticPr fontId="3"/>
  </si>
  <si>
    <t>有機転換
３年目</t>
    <rPh sb="0" eb="4">
      <t>ユウキテンカン</t>
    </rPh>
    <rPh sb="6" eb="8">
      <t>ネンメ</t>
    </rPh>
    <phoneticPr fontId="3"/>
  </si>
  <si>
    <t>宮崎市有機３丁目王ケ29番地-9</t>
    <rPh sb="0" eb="3">
      <t>ミヤザキシ</t>
    </rPh>
    <rPh sb="3" eb="5">
      <t>ユウキ</t>
    </rPh>
    <rPh sb="6" eb="8">
      <t>チョウメ</t>
    </rPh>
    <rPh sb="8" eb="9">
      <t>オウ</t>
    </rPh>
    <rPh sb="12" eb="14">
      <t>バンチ</t>
    </rPh>
    <phoneticPr fontId="3"/>
  </si>
  <si>
    <t>宮崎市有機３丁目王ケ29番地-10</t>
    <rPh sb="0" eb="3">
      <t>ミヤザキシ</t>
    </rPh>
    <rPh sb="3" eb="5">
      <t>ユウキ</t>
    </rPh>
    <rPh sb="6" eb="8">
      <t>チョウメ</t>
    </rPh>
    <rPh sb="8" eb="9">
      <t>オウ</t>
    </rPh>
    <rPh sb="12" eb="14">
      <t>バンチ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</si>
</sst>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numFmt numFmtId="177" formatCode="[$-411]ggge&quot;年&quot;m&quot;月&quot;d&quot;日&quot;;@"/>
    <numFmt numFmtId="178" formatCode="[$-411]ge\.m\.d;@"/>
    <numFmt numFmtId="179" formatCode="#,##0.0;[Red]\-#,##0.0"/>
    <numFmt numFmtId="180" formatCode="0.000"/>
    <numFmt numFmtId="181" formatCode="General&quot; a&quot;"/>
    <numFmt numFmtId="182" formatCode="0.00_ "/>
  </numFmts>
  <fonts count="108">
    <font>
      <sz val="11"/>
      <color theme="1"/>
      <name val="游ゴシック"/>
      <family val="2"/>
      <charset val="128"/>
      <scheme val="minor"/>
    </font>
    <font>
      <sz val="12"/>
      <color theme="1"/>
      <name val="ＭＳ 明朝"/>
      <family val="2"/>
      <charset val="128"/>
    </font>
    <font>
      <sz val="12"/>
      <color theme="1"/>
      <name val="ＭＳ 明朝"/>
      <family val="2"/>
      <charset val="128"/>
    </font>
    <font>
      <sz val="6"/>
      <name val="游ゴシック"/>
      <family val="2"/>
      <charset val="128"/>
      <scheme val="minor"/>
    </font>
    <font>
      <b/>
      <sz val="14"/>
      <color theme="1"/>
      <name val="游ゴシック"/>
      <family val="3"/>
      <charset val="128"/>
      <scheme val="minor"/>
    </font>
    <font>
      <sz val="11"/>
      <color theme="1"/>
      <name val="ＭＳ 明朝"/>
      <family val="1"/>
      <charset val="128"/>
    </font>
    <font>
      <b/>
      <sz val="11"/>
      <color theme="1"/>
      <name val="ＭＳ 明朝"/>
      <family val="1"/>
      <charset val="128"/>
    </font>
    <font>
      <sz val="11"/>
      <name val="ＭＳ 明朝"/>
      <family val="1"/>
      <charset val="128"/>
    </font>
    <font>
      <sz val="6"/>
      <name val="ＭＳ 明朝"/>
      <family val="1"/>
      <charset val="128"/>
    </font>
    <font>
      <sz val="12"/>
      <name val="ＭＳ ゴシック"/>
      <family val="3"/>
      <charset val="128"/>
    </font>
    <font>
      <sz val="12"/>
      <name val="ＭＳ 明朝"/>
      <family val="1"/>
      <charset val="128"/>
    </font>
    <font>
      <sz val="16"/>
      <name val="ＭＳ ゴシック"/>
      <family val="3"/>
      <charset val="128"/>
    </font>
    <font>
      <sz val="6"/>
      <name val="ＭＳ Ｐゴシック"/>
      <family val="3"/>
      <charset val="128"/>
    </font>
    <font>
      <sz val="14"/>
      <name val="ＭＳ ゴシック"/>
      <family val="3"/>
      <charset val="128"/>
    </font>
    <font>
      <sz val="11"/>
      <color theme="1"/>
      <name val="游ゴシック"/>
      <family val="2"/>
      <charset val="128"/>
      <scheme val="minor"/>
    </font>
    <font>
      <b/>
      <sz val="11"/>
      <color theme="1"/>
      <name val="游ゴシック"/>
      <family val="2"/>
      <charset val="128"/>
      <scheme val="minor"/>
    </font>
    <font>
      <b/>
      <sz val="14"/>
      <name val="ＭＳ ゴシック"/>
      <family val="3"/>
      <charset val="128"/>
    </font>
    <font>
      <b/>
      <sz val="14"/>
      <color theme="1"/>
      <name val="游ゴシック"/>
      <family val="2"/>
      <charset val="128"/>
      <scheme val="minor"/>
    </font>
    <font>
      <b/>
      <sz val="12"/>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2"/>
      <color theme="1"/>
      <name val="游ゴシック"/>
      <family val="2"/>
      <charset val="128"/>
      <scheme val="minor"/>
    </font>
    <font>
      <b/>
      <sz val="12"/>
      <name val="ＭＳ ゴシック"/>
      <family val="3"/>
      <charset val="128"/>
    </font>
    <font>
      <sz val="9"/>
      <name val="ＭＳ ゴシック"/>
      <family val="3"/>
      <charset val="128"/>
    </font>
    <font>
      <b/>
      <sz val="10"/>
      <name val="ＭＳ ゴシック"/>
      <family val="3"/>
      <charset val="128"/>
    </font>
    <font>
      <b/>
      <sz val="11"/>
      <color theme="1"/>
      <name val="游ゴシック"/>
      <family val="3"/>
      <charset val="128"/>
      <scheme val="minor"/>
    </font>
    <font>
      <sz val="9"/>
      <color rgb="FF000000"/>
      <name val="Meiryo UI"/>
      <family val="3"/>
      <charset val="128"/>
    </font>
    <font>
      <u/>
      <sz val="11"/>
      <color theme="1"/>
      <name val="ＭＳ 明朝"/>
      <family val="1"/>
      <charset val="128"/>
    </font>
    <font>
      <sz val="11"/>
      <color theme="1"/>
      <name val="ＭＳ ゴシック"/>
      <family val="3"/>
      <charset val="128"/>
    </font>
    <font>
      <sz val="12"/>
      <color theme="1"/>
      <name val="ＭＳ ゴシック"/>
      <family val="3"/>
      <charset val="128"/>
    </font>
    <font>
      <sz val="10"/>
      <color theme="1"/>
      <name val="游ゴシック"/>
      <family val="2"/>
      <charset val="128"/>
      <scheme val="minor"/>
    </font>
    <font>
      <sz val="10"/>
      <name val="ＭＳ ゴシック"/>
      <family val="3"/>
      <charset val="128"/>
    </font>
    <font>
      <sz val="12"/>
      <color theme="1"/>
      <name val="游ゴシック"/>
      <family val="3"/>
      <charset val="128"/>
      <scheme val="minor"/>
    </font>
    <font>
      <b/>
      <sz val="11"/>
      <color theme="1"/>
      <name val="ＭＳ ゴシック"/>
      <family val="3"/>
      <charset val="128"/>
    </font>
    <font>
      <sz val="10"/>
      <color theme="1"/>
      <name val="ＭＳ ゴシック"/>
      <family val="3"/>
      <charset val="128"/>
    </font>
    <font>
      <b/>
      <sz val="12"/>
      <name val="ＭＳ 明朝"/>
      <family val="1"/>
      <charset val="128"/>
    </font>
    <font>
      <b/>
      <sz val="12"/>
      <color theme="1"/>
      <name val="游ゴシック"/>
      <family val="2"/>
      <charset val="128"/>
      <scheme val="minor"/>
    </font>
    <font>
      <sz val="9"/>
      <color theme="1"/>
      <name val="ＭＳ ゴシック"/>
      <family val="3"/>
      <charset val="128"/>
    </font>
    <font>
      <u/>
      <sz val="11"/>
      <color theme="10"/>
      <name val="游ゴシック"/>
      <family val="2"/>
      <charset val="128"/>
      <scheme val="minor"/>
    </font>
    <font>
      <sz val="20"/>
      <name val="游ゴシック"/>
      <family val="2"/>
      <charset val="128"/>
      <scheme val="minor"/>
    </font>
    <font>
      <sz val="11"/>
      <name val="游ゴシック"/>
      <family val="2"/>
      <charset val="128"/>
      <scheme val="minor"/>
    </font>
    <font>
      <sz val="14"/>
      <name val="游ゴシック"/>
      <family val="2"/>
      <charset val="128"/>
      <scheme val="minor"/>
    </font>
    <font>
      <b/>
      <sz val="9"/>
      <color theme="1"/>
      <name val="游ゴシック"/>
      <family val="3"/>
      <charset val="128"/>
      <scheme val="minor"/>
    </font>
    <font>
      <sz val="9"/>
      <color theme="1"/>
      <name val="ＭＳ 明朝"/>
      <family val="1"/>
      <charset val="128"/>
    </font>
    <font>
      <sz val="10"/>
      <color theme="1"/>
      <name val="ＭＳ 明朝"/>
      <family val="1"/>
      <charset val="128"/>
    </font>
    <font>
      <sz val="11"/>
      <color theme="1"/>
      <name val="ＭＳ Ｐ明朝"/>
      <family val="1"/>
      <charset val="128"/>
    </font>
    <font>
      <sz val="11"/>
      <name val="ＭＳ Ｐ明朝"/>
      <family val="1"/>
      <charset val="128"/>
    </font>
    <font>
      <b/>
      <sz val="12"/>
      <color theme="1"/>
      <name val="ＭＳ 明朝"/>
      <family val="1"/>
      <charset val="128"/>
    </font>
    <font>
      <b/>
      <u/>
      <sz val="14"/>
      <color theme="1"/>
      <name val="ＭＳ 明朝"/>
      <family val="1"/>
      <charset val="128"/>
    </font>
    <font>
      <sz val="9"/>
      <color theme="0"/>
      <name val="ＭＳ 明朝"/>
      <family val="1"/>
      <charset val="128"/>
    </font>
    <font>
      <sz val="9"/>
      <color theme="0"/>
      <name val="游ゴシック"/>
      <family val="2"/>
      <charset val="128"/>
      <scheme val="minor"/>
    </font>
    <font>
      <sz val="11"/>
      <color theme="0"/>
      <name val="ＭＳ 明朝"/>
      <family val="1"/>
      <charset val="128"/>
    </font>
    <font>
      <sz val="20"/>
      <name val="ＭＳ ゴシック"/>
      <family val="3"/>
      <charset val="128"/>
    </font>
    <font>
      <sz val="11"/>
      <name val="ＭＳ ゴシック"/>
      <family val="3"/>
      <charset val="128"/>
    </font>
    <font>
      <b/>
      <sz val="14"/>
      <color theme="1"/>
      <name val="ＭＳ ゴシック"/>
      <family val="3"/>
      <charset val="128"/>
    </font>
    <font>
      <b/>
      <sz val="9"/>
      <color theme="1"/>
      <name val="ＭＳ ゴシック"/>
      <family val="3"/>
      <charset val="128"/>
    </font>
    <font>
      <sz val="11"/>
      <color rgb="FFFF0000"/>
      <name val="ＭＳ ゴシック"/>
      <family val="3"/>
      <charset val="128"/>
    </font>
    <font>
      <sz val="11"/>
      <color rgb="FFFF0000"/>
      <name val="メイリオ"/>
      <family val="3"/>
      <charset val="128"/>
    </font>
    <font>
      <sz val="16"/>
      <name val="游ゴシック"/>
      <family val="2"/>
      <charset val="128"/>
      <scheme val="minor"/>
    </font>
    <font>
      <sz val="9"/>
      <color theme="0" tint="-4.9989318521683403E-2"/>
      <name val="ＭＳ 明朝"/>
      <family val="1"/>
      <charset val="128"/>
    </font>
    <font>
      <sz val="9"/>
      <color theme="0" tint="-0.14999847407452621"/>
      <name val="ＭＳ 明朝"/>
      <family val="1"/>
      <charset val="128"/>
    </font>
    <font>
      <sz val="10"/>
      <color theme="0" tint="-0.14999847407452621"/>
      <name val="ＭＳ 明朝"/>
      <family val="1"/>
      <charset val="128"/>
    </font>
    <font>
      <sz val="11"/>
      <color theme="0" tint="-0.14999847407452621"/>
      <name val="游ゴシック"/>
      <family val="3"/>
      <charset val="128"/>
      <scheme val="minor"/>
    </font>
    <font>
      <b/>
      <sz val="11"/>
      <color theme="0" tint="-0.14999847407452621"/>
      <name val="游ゴシック"/>
      <family val="3"/>
      <charset val="128"/>
      <scheme val="minor"/>
    </font>
    <font>
      <i/>
      <sz val="11"/>
      <name val="ＭＳ 明朝"/>
      <family val="1"/>
      <charset val="128"/>
    </font>
    <font>
      <i/>
      <sz val="11"/>
      <color theme="1"/>
      <name val="游ゴシック"/>
      <family val="2"/>
      <charset val="128"/>
      <scheme val="minor"/>
    </font>
    <font>
      <b/>
      <sz val="12"/>
      <color theme="1"/>
      <name val="ＭＳ ゴシック"/>
      <family val="3"/>
      <charset val="128"/>
    </font>
    <font>
      <sz val="8"/>
      <color theme="1"/>
      <name val="ＭＳ ゴシック"/>
      <family val="3"/>
      <charset val="128"/>
    </font>
    <font>
      <sz val="11"/>
      <color rgb="FFFF0000"/>
      <name val="游ゴシック"/>
      <family val="2"/>
      <charset val="128"/>
      <scheme val="minor"/>
    </font>
    <font>
      <b/>
      <sz val="11"/>
      <color rgb="FFFF0000"/>
      <name val="ＭＳ ゴシック"/>
      <family val="3"/>
      <charset val="128"/>
    </font>
    <font>
      <sz val="11"/>
      <color theme="1"/>
      <name val="游ゴシック"/>
      <family val="3"/>
      <charset val="128"/>
      <scheme val="minor"/>
    </font>
    <font>
      <sz val="14"/>
      <color theme="1"/>
      <name val="ＭＳ ゴシック"/>
      <family val="3"/>
      <charset val="128"/>
    </font>
    <font>
      <b/>
      <sz val="11"/>
      <name val="ＭＳ ゴシック"/>
      <family val="3"/>
      <charset val="128"/>
    </font>
    <font>
      <sz val="8"/>
      <color theme="1"/>
      <name val="游ゴシック"/>
      <family val="3"/>
      <charset val="128"/>
      <scheme val="minor"/>
    </font>
    <font>
      <sz val="9"/>
      <color rgb="FFFF0000"/>
      <name val="ＭＳ 明朝"/>
      <family val="1"/>
      <charset val="128"/>
    </font>
    <font>
      <sz val="11"/>
      <color rgb="FFFF0000"/>
      <name val="游ゴシック"/>
      <family val="3"/>
      <charset val="128"/>
      <scheme val="minor"/>
    </font>
    <font>
      <sz val="10.5"/>
      <color rgb="FFFF0000"/>
      <name val="ＭＳ 明朝"/>
      <family val="1"/>
      <charset val="128"/>
    </font>
    <font>
      <sz val="10"/>
      <name val="ＭＳ 明朝"/>
      <family val="1"/>
      <charset val="128"/>
    </font>
    <font>
      <sz val="9"/>
      <name val="ＭＳ 明朝"/>
      <family val="1"/>
      <charset val="128"/>
    </font>
    <font>
      <sz val="12"/>
      <color rgb="FFFF0000"/>
      <name val="ＭＳ ゴシック"/>
      <family val="3"/>
      <charset val="128"/>
    </font>
    <font>
      <sz val="16"/>
      <color theme="1"/>
      <name val="ＭＳ ゴシック"/>
      <family val="3"/>
      <charset val="128"/>
    </font>
    <font>
      <b/>
      <sz val="16"/>
      <color theme="1"/>
      <name val="ＭＳ ゴシック"/>
      <family val="3"/>
      <charset val="128"/>
    </font>
    <font>
      <sz val="14"/>
      <color theme="1"/>
      <name val="游ゴシック"/>
      <family val="2"/>
      <charset val="128"/>
      <scheme val="minor"/>
    </font>
    <font>
      <sz val="14"/>
      <color rgb="FFFF0000"/>
      <name val="游ゴシック"/>
      <family val="2"/>
      <charset val="128"/>
      <scheme val="minor"/>
    </font>
    <font>
      <sz val="10"/>
      <name val="游ゴシック"/>
      <family val="2"/>
      <charset val="128"/>
      <scheme val="minor"/>
    </font>
    <font>
      <sz val="10"/>
      <color theme="0"/>
      <name val="ＭＳ 明朝"/>
      <family val="1"/>
      <charset val="128"/>
    </font>
    <font>
      <sz val="9"/>
      <color rgb="FFFF0000"/>
      <name val="游ゴシック"/>
      <family val="2"/>
      <charset val="128"/>
      <scheme val="minor"/>
    </font>
    <font>
      <sz val="14"/>
      <color theme="1"/>
      <name val="游ゴシック"/>
      <family val="3"/>
      <charset val="128"/>
      <scheme val="minor"/>
    </font>
    <font>
      <sz val="12"/>
      <name val="游ゴシック"/>
      <family val="2"/>
      <charset val="128"/>
      <scheme val="minor"/>
    </font>
    <font>
      <b/>
      <sz val="11"/>
      <name val="游ゴシック"/>
      <family val="2"/>
      <charset val="128"/>
      <scheme val="minor"/>
    </font>
    <font>
      <sz val="16"/>
      <color theme="1"/>
      <name val="游ゴシック"/>
      <family val="2"/>
      <charset val="128"/>
      <scheme val="minor"/>
    </font>
    <font>
      <sz val="16"/>
      <color theme="1"/>
      <name val="游ゴシック"/>
      <family val="3"/>
      <charset val="128"/>
      <scheme val="minor"/>
    </font>
    <font>
      <sz val="12"/>
      <color rgb="FFFF0000"/>
      <name val="游ゴシック"/>
      <family val="2"/>
      <charset val="128"/>
      <scheme val="minor"/>
    </font>
    <font>
      <sz val="14"/>
      <color rgb="FFFF0000"/>
      <name val="ＭＳ ゴシック"/>
      <family val="3"/>
      <charset val="128"/>
    </font>
    <font>
      <sz val="11"/>
      <color theme="0"/>
      <name val="ＭＳ ゴシック"/>
      <family val="3"/>
      <charset val="128"/>
    </font>
    <font>
      <b/>
      <sz val="18"/>
      <color theme="1"/>
      <name val="ＭＳ ゴシック"/>
      <family val="3"/>
      <charset val="128"/>
    </font>
    <font>
      <b/>
      <sz val="18"/>
      <color theme="1"/>
      <name val="游ゴシック"/>
      <family val="2"/>
      <charset val="128"/>
      <scheme val="minor"/>
    </font>
    <font>
      <sz val="10"/>
      <color rgb="FFFF0000"/>
      <name val="游ゴシック"/>
      <family val="2"/>
      <charset val="128"/>
      <scheme val="minor"/>
    </font>
    <font>
      <sz val="10"/>
      <color rgb="FFFF0000"/>
      <name val="ＭＳ 明朝"/>
      <family val="1"/>
      <charset val="128"/>
    </font>
    <font>
      <sz val="12"/>
      <color theme="1"/>
      <name val="ＭＳ 明朝"/>
      <family val="1"/>
      <charset val="128"/>
    </font>
    <font>
      <sz val="8"/>
      <name val="ＭＳ ゴシック"/>
      <family val="3"/>
      <charset val="128"/>
    </font>
    <font>
      <sz val="8"/>
      <color theme="1"/>
      <name val="ＭＳ 明朝"/>
      <family val="1"/>
      <charset val="128"/>
    </font>
    <font>
      <b/>
      <sz val="10"/>
      <color theme="1"/>
      <name val="ＭＳ 明朝"/>
      <family val="1"/>
      <charset val="128"/>
    </font>
    <font>
      <sz val="6"/>
      <name val="ＭＳ 明朝"/>
      <family val="2"/>
      <charset val="128"/>
    </font>
    <font>
      <sz val="8"/>
      <color theme="1"/>
      <name val="ＭＳ 明朝"/>
      <family val="2"/>
      <charset val="128"/>
    </font>
    <font>
      <i/>
      <sz val="10"/>
      <color theme="1"/>
      <name val="ＭＳ 明朝"/>
      <family val="1"/>
      <charset val="128"/>
    </font>
    <font>
      <sz val="11"/>
      <color theme="1"/>
      <name val="ＭＳ 明朝"/>
      <family val="2"/>
      <charset val="128"/>
    </font>
    <font>
      <sz val="10"/>
      <color theme="1"/>
      <name val="ＭＳ 明朝"/>
      <family val="2"/>
      <charset val="128"/>
    </font>
  </fonts>
  <fills count="2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rgb="FFFF6600"/>
        <bgColor indexed="64"/>
      </patternFill>
    </fill>
    <fill>
      <patternFill patternType="solid">
        <fgColor theme="7" tint="0.79998168889431442"/>
        <bgColor indexed="64"/>
      </patternFill>
    </fill>
    <fill>
      <patternFill patternType="solid">
        <fgColor rgb="FFFFFF66"/>
        <bgColor indexed="64"/>
      </patternFill>
    </fill>
    <fill>
      <patternFill patternType="solid">
        <fgColor rgb="FF66FF66"/>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FF99"/>
        <bgColor indexed="64"/>
      </patternFill>
    </fill>
    <fill>
      <patternFill patternType="solid">
        <fgColor theme="2"/>
        <bgColor indexed="64"/>
      </patternFill>
    </fill>
    <fill>
      <patternFill patternType="solid">
        <fgColor rgb="FF92D050"/>
        <bgColor indexed="64"/>
      </patternFill>
    </fill>
    <fill>
      <patternFill patternType="solid">
        <fgColor rgb="FFCCECFF"/>
        <bgColor indexed="64"/>
      </patternFill>
    </fill>
    <fill>
      <patternFill patternType="solid">
        <fgColor rgb="FFFFFFCC"/>
        <bgColor indexed="64"/>
      </patternFill>
    </fill>
    <fill>
      <patternFill patternType="solid">
        <fgColor theme="9" tint="0.79998168889431442"/>
        <bgColor indexed="64"/>
      </patternFill>
    </fill>
  </fills>
  <borders count="18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style="thin">
        <color indexed="64"/>
      </top>
      <bottom style="double">
        <color indexed="64"/>
      </bottom>
      <diagonal/>
    </border>
    <border>
      <left style="thin">
        <color auto="1"/>
      </left>
      <right style="thin">
        <color indexed="64"/>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style="thin">
        <color auto="1"/>
      </right>
      <top style="hair">
        <color auto="1"/>
      </top>
      <bottom style="hair">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indexed="64"/>
      </right>
      <top style="thin">
        <color indexed="64"/>
      </top>
      <bottom style="double">
        <color indexed="64"/>
      </bottom>
      <diagonal/>
    </border>
    <border>
      <left style="thin">
        <color auto="1"/>
      </left>
      <right/>
      <top/>
      <bottom style="double">
        <color auto="1"/>
      </bottom>
      <diagonal/>
    </border>
    <border>
      <left/>
      <right style="thin">
        <color indexed="64"/>
      </right>
      <top/>
      <bottom style="double">
        <color auto="1"/>
      </bottom>
      <diagonal/>
    </border>
    <border>
      <left/>
      <right style="medium">
        <color indexed="64"/>
      </right>
      <top style="hair">
        <color indexed="64"/>
      </top>
      <bottom style="medium">
        <color indexed="64"/>
      </bottom>
      <diagonal/>
    </border>
    <border>
      <left/>
      <right/>
      <top style="hair">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style="hair">
        <color auto="1"/>
      </bottom>
      <diagonal/>
    </border>
    <border>
      <left style="hair">
        <color auto="1"/>
      </left>
      <right style="thin">
        <color auto="1"/>
      </right>
      <top style="hair">
        <color auto="1"/>
      </top>
      <bottom style="thin">
        <color auto="1"/>
      </bottom>
      <diagonal/>
    </border>
    <border>
      <left/>
      <right style="thin">
        <color indexed="64"/>
      </right>
      <top/>
      <bottom/>
      <diagonal/>
    </border>
    <border>
      <left style="medium">
        <color indexed="64"/>
      </left>
      <right/>
      <top style="medium">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style="thin">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medium">
        <color indexed="64"/>
      </left>
      <right style="thin">
        <color indexed="64"/>
      </right>
      <top style="hair">
        <color indexed="64"/>
      </top>
      <bottom style="thin">
        <color auto="1"/>
      </bottom>
      <diagonal/>
    </border>
    <border>
      <left/>
      <right/>
      <top style="hair">
        <color auto="1"/>
      </top>
      <bottom/>
      <diagonal/>
    </border>
    <border>
      <left style="medium">
        <color auto="1"/>
      </left>
      <right style="thin">
        <color auto="1"/>
      </right>
      <top style="thin">
        <color auto="1"/>
      </top>
      <bottom style="hair">
        <color auto="1"/>
      </bottom>
      <diagonal/>
    </border>
    <border>
      <left style="medium">
        <color indexed="64"/>
      </left>
      <right style="thin">
        <color indexed="64"/>
      </right>
      <top style="medium">
        <color indexed="64"/>
      </top>
      <bottom style="medium">
        <color indexed="64"/>
      </bottom>
      <diagonal/>
    </border>
    <border>
      <left/>
      <right style="medium">
        <color indexed="64"/>
      </right>
      <top style="medium">
        <color auto="1"/>
      </top>
      <bottom style="medium">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medium">
        <color auto="1"/>
      </bottom>
      <diagonal/>
    </border>
    <border>
      <left style="thin">
        <color indexed="64"/>
      </left>
      <right/>
      <top style="double">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top/>
      <bottom style="double">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mediumDashDot">
        <color auto="1"/>
      </top>
      <bottom/>
      <diagonal/>
    </border>
    <border>
      <left/>
      <right/>
      <top style="medium">
        <color auto="1"/>
      </top>
      <bottom style="medium">
        <color auto="1"/>
      </bottom>
      <diagonal/>
    </border>
    <border>
      <left style="medium">
        <color indexed="64"/>
      </left>
      <right style="medium">
        <color auto="1"/>
      </right>
      <top style="medium">
        <color indexed="64"/>
      </top>
      <bottom/>
      <diagonal/>
    </border>
    <border>
      <left style="medium">
        <color indexed="64"/>
      </left>
      <right style="medium">
        <color auto="1"/>
      </right>
      <top/>
      <bottom style="double">
        <color auto="1"/>
      </bottom>
      <diagonal/>
    </border>
    <border>
      <left/>
      <right/>
      <top style="double">
        <color indexed="64"/>
      </top>
      <bottom/>
      <diagonal/>
    </border>
    <border>
      <left/>
      <right style="thin">
        <color auto="1"/>
      </right>
      <top style="double">
        <color indexed="64"/>
      </top>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bottom style="hair">
        <color auto="1"/>
      </bottom>
      <diagonal/>
    </border>
    <border>
      <left style="medium">
        <color auto="1"/>
      </left>
      <right style="thin">
        <color auto="1"/>
      </right>
      <top style="medium">
        <color auto="1"/>
      </top>
      <bottom style="double">
        <color indexed="64"/>
      </bottom>
      <diagonal/>
    </border>
    <border>
      <left style="thin">
        <color auto="1"/>
      </left>
      <right style="medium">
        <color auto="1"/>
      </right>
      <top style="medium">
        <color auto="1"/>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medium">
        <color auto="1"/>
      </left>
      <right style="thin">
        <color auto="1"/>
      </right>
      <top/>
      <bottom/>
      <diagonal/>
    </border>
    <border>
      <left style="medium">
        <color auto="1"/>
      </left>
      <right style="thin">
        <color auto="1"/>
      </right>
      <top style="double">
        <color auto="1"/>
      </top>
      <bottom/>
      <diagonal/>
    </border>
    <border>
      <left style="medium">
        <color indexed="64"/>
      </left>
      <right/>
      <top style="medium">
        <color indexed="64"/>
      </top>
      <bottom style="medium">
        <color indexed="64"/>
      </bottom>
      <diagonal/>
    </border>
    <border>
      <left/>
      <right style="thin">
        <color auto="1"/>
      </right>
      <top style="medium">
        <color auto="1"/>
      </top>
      <bottom style="double">
        <color indexed="64"/>
      </bottom>
      <diagonal/>
    </border>
    <border>
      <left/>
      <right style="thin">
        <color auto="1"/>
      </right>
      <top/>
      <bottom style="hair">
        <color auto="1"/>
      </bottom>
      <diagonal/>
    </border>
    <border>
      <left/>
      <right style="thin">
        <color auto="1"/>
      </right>
      <top style="hair">
        <color auto="1"/>
      </top>
      <bottom style="medium">
        <color auto="1"/>
      </bottom>
      <diagonal/>
    </border>
    <border>
      <left style="thin">
        <color auto="1"/>
      </left>
      <right style="hair">
        <color auto="1"/>
      </right>
      <top style="thin">
        <color auto="1"/>
      </top>
      <bottom style="thin">
        <color auto="1"/>
      </bottom>
      <diagonal/>
    </border>
    <border>
      <left/>
      <right/>
      <top/>
      <bottom style="medium">
        <color indexed="64"/>
      </bottom>
      <diagonal/>
    </border>
    <border>
      <left style="thin">
        <color indexed="64"/>
      </left>
      <right style="thin">
        <color indexed="64"/>
      </right>
      <top/>
      <bottom style="double">
        <color indexed="64"/>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style="medium">
        <color auto="1"/>
      </right>
      <top/>
      <bottom/>
      <diagonal/>
    </border>
    <border>
      <left/>
      <right style="medium">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hair">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hair">
        <color indexed="64"/>
      </left>
      <right style="medium">
        <color auto="1"/>
      </right>
      <top style="medium">
        <color indexed="64"/>
      </top>
      <bottom/>
      <diagonal/>
    </border>
    <border>
      <left style="hair">
        <color indexed="64"/>
      </left>
      <right style="medium">
        <color auto="1"/>
      </right>
      <top/>
      <bottom style="double">
        <color auto="1"/>
      </bottom>
      <diagonal/>
    </border>
    <border>
      <left/>
      <right/>
      <top style="mediumDashDotDot">
        <color auto="1"/>
      </top>
      <bottom/>
      <diagonal/>
    </border>
    <border>
      <left style="medium">
        <color auto="1"/>
      </left>
      <right style="medium">
        <color auto="1"/>
      </right>
      <top style="double">
        <color auto="1"/>
      </top>
      <bottom style="medium">
        <color auto="1"/>
      </bottom>
      <diagonal/>
    </border>
    <border>
      <left style="medium">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auto="1"/>
      </top>
      <bottom style="double">
        <color indexed="64"/>
      </bottom>
      <diagonal/>
    </border>
    <border>
      <left style="thin">
        <color auto="1"/>
      </left>
      <right style="thin">
        <color auto="1"/>
      </right>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thin">
        <color indexed="64"/>
      </top>
      <bottom/>
      <diagonal/>
    </border>
    <border>
      <left style="hair">
        <color indexed="64"/>
      </left>
      <right style="thin">
        <color indexed="64"/>
      </right>
      <top style="thin">
        <color indexed="64"/>
      </top>
      <bottom/>
      <diagonal/>
    </border>
    <border>
      <left style="hair">
        <color auto="1"/>
      </left>
      <right style="hair">
        <color auto="1"/>
      </right>
      <top style="thin">
        <color indexed="64"/>
      </top>
      <bottom/>
      <diagonal/>
    </border>
    <border>
      <left style="medium">
        <color auto="1"/>
      </left>
      <right/>
      <top style="double">
        <color auto="1"/>
      </top>
      <bottom style="medium">
        <color auto="1"/>
      </bottom>
      <diagonal/>
    </border>
    <border>
      <left/>
      <right/>
      <top style="double">
        <color auto="1"/>
      </top>
      <bottom style="medium">
        <color auto="1"/>
      </bottom>
      <diagonal/>
    </border>
    <border>
      <left style="thin">
        <color auto="1"/>
      </left>
      <right style="thin">
        <color auto="1"/>
      </right>
      <top style="double">
        <color auto="1"/>
      </top>
      <bottom style="medium">
        <color auto="1"/>
      </bottom>
      <diagonal/>
    </border>
    <border>
      <left/>
      <right style="thin">
        <color auto="1"/>
      </right>
      <top style="medium">
        <color auto="1"/>
      </top>
      <bottom style="medium">
        <color indexed="64"/>
      </bottom>
      <diagonal/>
    </border>
    <border>
      <left style="medium">
        <color auto="1"/>
      </left>
      <right/>
      <top/>
      <bottom style="thin">
        <color auto="1"/>
      </bottom>
      <diagonal/>
    </border>
    <border>
      <left style="medium">
        <color indexed="64"/>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auto="1"/>
      </bottom>
      <diagonal/>
    </border>
    <border>
      <left style="thin">
        <color indexed="64"/>
      </left>
      <right style="thin">
        <color auto="1"/>
      </right>
      <top/>
      <bottom style="medium">
        <color auto="1"/>
      </bottom>
      <diagonal/>
    </border>
    <border>
      <left style="medium">
        <color auto="1"/>
      </left>
      <right/>
      <top style="thin">
        <color indexed="64"/>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medium">
        <color auto="1"/>
      </right>
      <top style="medium">
        <color auto="1"/>
      </top>
      <bottom/>
      <diagonal/>
    </border>
    <border>
      <left style="thin">
        <color indexed="64"/>
      </left>
      <right style="thin">
        <color indexed="64"/>
      </right>
      <top style="hair">
        <color indexed="64"/>
      </top>
      <bottom/>
      <diagonal/>
    </border>
    <border>
      <left style="medium">
        <color auto="1"/>
      </left>
      <right style="thin">
        <color auto="1"/>
      </right>
      <top/>
      <bottom style="medium">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style="hair">
        <color indexed="64"/>
      </right>
      <top/>
      <bottom style="thin">
        <color auto="1"/>
      </bottom>
      <diagonal/>
    </border>
    <border>
      <left style="thin">
        <color auto="1"/>
      </left>
      <right style="hair">
        <color auto="1"/>
      </right>
      <top/>
      <bottom/>
      <diagonal/>
    </border>
    <border>
      <left style="hair">
        <color indexed="64"/>
      </left>
      <right style="thin">
        <color indexed="64"/>
      </right>
      <top/>
      <bottom/>
      <diagonal/>
    </border>
    <border>
      <left style="hair">
        <color auto="1"/>
      </left>
      <right style="thin">
        <color auto="1"/>
      </right>
      <top/>
      <bottom style="thin">
        <color auto="1"/>
      </bottom>
      <diagonal/>
    </border>
    <border>
      <left style="hair">
        <color indexed="64"/>
      </left>
      <right style="hair">
        <color indexed="64"/>
      </right>
      <top/>
      <bottom/>
      <diagonal/>
    </border>
    <border>
      <left style="thin">
        <color auto="1"/>
      </left>
      <right style="medium">
        <color auto="1"/>
      </right>
      <top/>
      <bottom style="medium">
        <color auto="1"/>
      </bottom>
      <diagonal/>
    </border>
    <border>
      <left style="thin">
        <color auto="1"/>
      </left>
      <right style="medium">
        <color auto="1"/>
      </right>
      <top style="double">
        <color indexed="64"/>
      </top>
      <bottom style="hair">
        <color auto="1"/>
      </bottom>
      <diagonal/>
    </border>
    <border>
      <left style="medium">
        <color auto="1"/>
      </left>
      <right style="thin">
        <color auto="1"/>
      </right>
      <top style="thin">
        <color auto="1"/>
      </top>
      <bottom style="double">
        <color auto="1"/>
      </bottom>
      <diagonal/>
    </border>
    <border>
      <left/>
      <right/>
      <top style="thin">
        <color indexed="64"/>
      </top>
      <bottom style="medium">
        <color indexed="64"/>
      </bottom>
      <diagonal/>
    </border>
    <border>
      <left/>
      <right style="medium">
        <color auto="1"/>
      </right>
      <top style="thin">
        <color indexed="64"/>
      </top>
      <bottom style="medium">
        <color indexed="64"/>
      </bottom>
      <diagonal/>
    </border>
    <border>
      <left style="thin">
        <color auto="1"/>
      </left>
      <right style="hair">
        <color auto="1"/>
      </right>
      <top/>
      <bottom style="thin">
        <color auto="1"/>
      </bottom>
      <diagonal/>
    </border>
    <border>
      <left style="hair">
        <color auto="1"/>
      </left>
      <right/>
      <top style="thin">
        <color auto="1"/>
      </top>
      <bottom style="thin">
        <color auto="1"/>
      </bottom>
      <diagonal/>
    </border>
    <border>
      <left style="thin">
        <color auto="1"/>
      </left>
      <right/>
      <top/>
      <bottom style="hair">
        <color auto="1"/>
      </bottom>
      <diagonal/>
    </border>
    <border>
      <left style="thin">
        <color auto="1"/>
      </left>
      <right/>
      <top style="hair">
        <color auto="1"/>
      </top>
      <bottom/>
      <diagonal/>
    </border>
    <border>
      <left/>
      <right style="thin">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indexed="64"/>
      </left>
      <right style="hair">
        <color indexed="64"/>
      </right>
      <top style="thin">
        <color indexed="64"/>
      </top>
      <bottom style="double">
        <color auto="1"/>
      </bottom>
      <diagonal/>
    </border>
    <border>
      <left style="hair">
        <color indexed="64"/>
      </left>
      <right style="thin">
        <color indexed="64"/>
      </right>
      <top style="thin">
        <color indexed="64"/>
      </top>
      <bottom style="double">
        <color auto="1"/>
      </bottom>
      <diagonal/>
    </border>
    <border>
      <left style="thin">
        <color indexed="64"/>
      </left>
      <right style="medium">
        <color auto="1"/>
      </right>
      <top style="thin">
        <color indexed="64"/>
      </top>
      <bottom style="double">
        <color indexed="64"/>
      </bottom>
      <diagonal/>
    </border>
    <border>
      <left style="medium">
        <color indexed="64"/>
      </left>
      <right style="thin">
        <color auto="1"/>
      </right>
      <top/>
      <bottom style="double">
        <color indexed="64"/>
      </bottom>
      <diagonal/>
    </border>
    <border>
      <left style="thin">
        <color indexed="64"/>
      </left>
      <right style="medium">
        <color auto="1"/>
      </right>
      <top/>
      <bottom style="double">
        <color indexed="64"/>
      </bottom>
      <diagonal/>
    </border>
    <border>
      <left style="medium">
        <color auto="1"/>
      </left>
      <right style="medium">
        <color auto="1"/>
      </right>
      <top style="medium">
        <color auto="1"/>
      </top>
      <bottom style="thin">
        <color auto="1"/>
      </bottom>
      <diagonal/>
    </border>
  </borders>
  <cellStyleXfs count="6">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38" fontId="14" fillId="0" borderId="0" applyFont="0" applyFill="0" applyBorder="0" applyAlignment="0" applyProtection="0">
      <alignment vertical="center"/>
    </xf>
    <xf numFmtId="0" fontId="38" fillId="0" borderId="0" applyNumberFormat="0" applyFill="0" applyBorder="0" applyAlignment="0" applyProtection="0">
      <alignment vertical="center"/>
    </xf>
    <xf numFmtId="0" fontId="2" fillId="0" borderId="0">
      <alignment vertical="center"/>
    </xf>
  </cellStyleXfs>
  <cellXfs count="1091">
    <xf numFmtId="0" fontId="0" fillId="0" borderId="0" xfId="0">
      <alignment vertical="center"/>
    </xf>
    <xf numFmtId="0" fontId="5" fillId="0" borderId="0" xfId="0" applyFont="1">
      <alignment vertical="center"/>
    </xf>
    <xf numFmtId="0" fontId="6" fillId="0" borderId="0" xfId="0" applyFont="1">
      <alignment vertical="center"/>
    </xf>
    <xf numFmtId="0" fontId="11" fillId="0" borderId="0" xfId="1" applyFont="1" applyProtection="1">
      <alignment vertical="center"/>
      <protection locked="0"/>
    </xf>
    <xf numFmtId="0" fontId="11" fillId="0" borderId="0" xfId="1" applyFont="1" applyAlignment="1" applyProtection="1">
      <alignment horizontal="center" vertical="center"/>
      <protection locked="0"/>
    </xf>
    <xf numFmtId="0" fontId="9" fillId="0" borderId="0" xfId="1" applyFont="1" applyAlignment="1" applyProtection="1">
      <alignment horizontal="center" vertical="center"/>
      <protection locked="0"/>
    </xf>
    <xf numFmtId="0" fontId="11" fillId="0" borderId="0" xfId="1" quotePrefix="1" applyFont="1" applyAlignment="1" applyProtection="1">
      <alignment horizontal="center" vertical="center"/>
      <protection locked="0"/>
    </xf>
    <xf numFmtId="0" fontId="0" fillId="3" borderId="0" xfId="0" applyFill="1">
      <alignment vertical="center"/>
    </xf>
    <xf numFmtId="0" fontId="9" fillId="2" borderId="12" xfId="1" quotePrefix="1" applyFont="1" applyFill="1" applyBorder="1" applyAlignment="1" applyProtection="1">
      <alignment horizontal="center" vertical="center"/>
      <protection locked="0"/>
    </xf>
    <xf numFmtId="0" fontId="22" fillId="2" borderId="25" xfId="1" quotePrefix="1" applyFont="1" applyFill="1" applyBorder="1" applyAlignment="1" applyProtection="1">
      <alignment horizontal="center" vertical="center"/>
      <protection locked="0"/>
    </xf>
    <xf numFmtId="0" fontId="9" fillId="2" borderId="25" xfId="1" quotePrefix="1" applyFont="1" applyFill="1" applyBorder="1" applyAlignment="1" applyProtection="1">
      <alignment horizontal="center" vertical="center"/>
      <protection locked="0"/>
    </xf>
    <xf numFmtId="0" fontId="22" fillId="2" borderId="25" xfId="1" applyFont="1" applyFill="1" applyBorder="1" applyAlignment="1" applyProtection="1">
      <alignment horizontal="center" vertical="center"/>
      <protection locked="0"/>
    </xf>
    <xf numFmtId="0" fontId="23" fillId="2" borderId="14" xfId="1" quotePrefix="1" applyFont="1" applyFill="1" applyBorder="1" applyAlignment="1" applyProtection="1">
      <alignment horizontal="center" vertical="center"/>
      <protection locked="0"/>
    </xf>
    <xf numFmtId="0" fontId="24" fillId="2" borderId="25" xfId="1" quotePrefix="1" applyFont="1" applyFill="1" applyBorder="1" applyAlignment="1" applyProtection="1">
      <alignment horizontal="center" vertical="center" wrapText="1"/>
      <protection locked="0"/>
    </xf>
    <xf numFmtId="0" fontId="22" fillId="2" borderId="1" xfId="1" applyFont="1" applyFill="1" applyBorder="1" applyAlignment="1" applyProtection="1">
      <alignment horizontal="right" vertical="center"/>
      <protection locked="0"/>
    </xf>
    <xf numFmtId="0" fontId="27" fillId="0" borderId="0" xfId="0" applyFont="1">
      <alignment vertical="center"/>
    </xf>
    <xf numFmtId="0" fontId="28" fillId="4" borderId="1" xfId="0" applyFont="1" applyFill="1" applyBorder="1" applyAlignment="1">
      <alignment horizontal="center" vertical="center"/>
    </xf>
    <xf numFmtId="0" fontId="28" fillId="3" borderId="0" xfId="0" applyFont="1" applyFill="1">
      <alignment vertical="center"/>
    </xf>
    <xf numFmtId="0" fontId="33" fillId="3" borderId="0" xfId="0" applyFont="1" applyFill="1">
      <alignment vertical="center"/>
    </xf>
    <xf numFmtId="0" fontId="34" fillId="3" borderId="0" xfId="0" applyFont="1" applyFill="1">
      <alignment vertical="center"/>
    </xf>
    <xf numFmtId="176" fontId="34" fillId="3" borderId="1" xfId="0" applyNumberFormat="1" applyFont="1" applyFill="1" applyBorder="1">
      <alignment vertical="center"/>
    </xf>
    <xf numFmtId="0" fontId="31" fillId="0" borderId="0" xfId="1" applyFont="1" applyProtection="1">
      <alignment vertical="center"/>
      <protection locked="0"/>
    </xf>
    <xf numFmtId="0" fontId="39" fillId="3" borderId="0" xfId="0" applyFont="1" applyFill="1">
      <alignment vertical="center"/>
    </xf>
    <xf numFmtId="0" fontId="40" fillId="3" borderId="0" xfId="0" applyFont="1" applyFill="1">
      <alignment vertical="center"/>
    </xf>
    <xf numFmtId="0" fontId="40" fillId="0" borderId="0" xfId="0" applyFont="1">
      <alignment vertical="center"/>
    </xf>
    <xf numFmtId="0" fontId="16" fillId="2" borderId="25" xfId="1" quotePrefix="1" applyFont="1" applyFill="1" applyBorder="1" applyAlignment="1" applyProtection="1">
      <alignment horizontal="center" vertical="center"/>
      <protection locked="0"/>
    </xf>
    <xf numFmtId="0" fontId="16" fillId="2" borderId="25" xfId="1" quotePrefix="1" applyFont="1" applyFill="1" applyBorder="1" applyAlignment="1" applyProtection="1">
      <alignment horizontal="center" vertical="center" wrapText="1"/>
      <protection locked="0"/>
    </xf>
    <xf numFmtId="0" fontId="16" fillId="2" borderId="25" xfId="1" applyFont="1" applyFill="1" applyBorder="1" applyAlignment="1" applyProtection="1">
      <alignment horizontal="center" vertical="center"/>
      <protection locked="0"/>
    </xf>
    <xf numFmtId="0" fontId="13" fillId="2" borderId="14" xfId="1" quotePrefix="1" applyFont="1" applyFill="1" applyBorder="1" applyAlignment="1" applyProtection="1">
      <alignment horizontal="center" vertical="center"/>
      <protection locked="0"/>
    </xf>
    <xf numFmtId="0" fontId="41" fillId="0" borderId="55" xfId="0" applyFont="1" applyBorder="1" applyAlignment="1">
      <alignment horizontal="center" vertical="center"/>
    </xf>
    <xf numFmtId="0" fontId="0" fillId="3" borderId="9" xfId="0" applyFill="1" applyBorder="1" applyAlignment="1">
      <alignment horizontal="right" vertical="center"/>
    </xf>
    <xf numFmtId="0" fontId="16" fillId="2" borderId="65" xfId="1" quotePrefix="1" applyFont="1" applyFill="1" applyBorder="1" applyAlignment="1" applyProtection="1">
      <alignment horizontal="center" vertical="center"/>
      <protection locked="0"/>
    </xf>
    <xf numFmtId="0" fontId="16" fillId="2" borderId="28" xfId="1" quotePrefix="1" applyFont="1" applyFill="1" applyBorder="1" applyAlignment="1" applyProtection="1">
      <alignment horizontal="center" vertical="center"/>
      <protection locked="0"/>
    </xf>
    <xf numFmtId="0" fontId="16" fillId="2" borderId="63" xfId="1" quotePrefix="1" applyFont="1" applyFill="1" applyBorder="1" applyAlignment="1" applyProtection="1">
      <alignment horizontal="center" vertical="center"/>
      <protection locked="0"/>
    </xf>
    <xf numFmtId="0" fontId="5" fillId="3" borderId="0" xfId="0" applyFont="1" applyFill="1">
      <alignment vertical="center"/>
    </xf>
    <xf numFmtId="0" fontId="44" fillId="0" borderId="0" xfId="0" applyFont="1">
      <alignment vertical="center"/>
    </xf>
    <xf numFmtId="0" fontId="45" fillId="0" borderId="0" xfId="0" applyFont="1" applyAlignment="1">
      <alignment horizontal="center" vertical="center" shrinkToFit="1"/>
    </xf>
    <xf numFmtId="0" fontId="46" fillId="0" borderId="0" xfId="0" applyFont="1">
      <alignment vertical="center"/>
    </xf>
    <xf numFmtId="0" fontId="7" fillId="0" borderId="0" xfId="0" applyFont="1" applyAlignment="1">
      <alignment horizontal="center" vertical="center"/>
    </xf>
    <xf numFmtId="0" fontId="7" fillId="2" borderId="10" xfId="0" applyFont="1" applyFill="1" applyBorder="1">
      <alignment vertical="center"/>
    </xf>
    <xf numFmtId="0" fontId="7" fillId="3" borderId="10" xfId="0" applyFont="1" applyFill="1" applyBorder="1">
      <alignment vertical="center"/>
    </xf>
    <xf numFmtId="0" fontId="22" fillId="0" borderId="0" xfId="1" quotePrefix="1" applyFont="1" applyAlignment="1" applyProtection="1">
      <alignment horizontal="left" vertical="center"/>
      <protection locked="0"/>
    </xf>
    <xf numFmtId="0" fontId="47" fillId="0" borderId="0" xfId="0" applyFont="1">
      <alignment vertical="center"/>
    </xf>
    <xf numFmtId="0" fontId="0" fillId="0" borderId="0" xfId="0" applyAlignment="1">
      <alignment vertical="center"/>
    </xf>
    <xf numFmtId="0" fontId="5" fillId="0" borderId="0" xfId="0" applyFont="1" applyAlignment="1">
      <alignment horizontal="right" vertical="center"/>
    </xf>
    <xf numFmtId="0" fontId="5" fillId="3" borderId="0" xfId="0" applyFont="1" applyFill="1" applyAlignment="1">
      <alignment horizontal="center" vertical="center"/>
    </xf>
    <xf numFmtId="0" fontId="5" fillId="0" borderId="1" xfId="0" applyFont="1" applyBorder="1">
      <alignment vertical="center"/>
    </xf>
    <xf numFmtId="0" fontId="51" fillId="3" borderId="0" xfId="0" applyFont="1" applyFill="1" applyBorder="1" applyAlignment="1">
      <alignment horizontal="center" vertical="center"/>
    </xf>
    <xf numFmtId="0" fontId="43" fillId="3" borderId="0" xfId="0" applyFont="1" applyFill="1" applyBorder="1">
      <alignment vertical="center"/>
    </xf>
    <xf numFmtId="0" fontId="44" fillId="3" borderId="0" xfId="0" applyFont="1" applyFill="1" applyBorder="1" applyAlignment="1">
      <alignment vertical="center" wrapText="1"/>
    </xf>
    <xf numFmtId="0" fontId="5" fillId="3" borderId="0" xfId="0" applyFont="1" applyFill="1" applyBorder="1">
      <alignment vertical="center"/>
    </xf>
    <xf numFmtId="0" fontId="5" fillId="0" borderId="0" xfId="0" applyFont="1" applyAlignment="1">
      <alignment horizontal="left" vertical="center"/>
    </xf>
    <xf numFmtId="0" fontId="47" fillId="0" borderId="0" xfId="0" applyFont="1" applyAlignment="1">
      <alignment horizontal="left" vertical="center"/>
    </xf>
    <xf numFmtId="0" fontId="23" fillId="3" borderId="0" xfId="0" applyFont="1" applyFill="1">
      <alignment vertical="center"/>
    </xf>
    <xf numFmtId="0" fontId="13" fillId="3" borderId="0" xfId="0" applyFont="1" applyFill="1">
      <alignment vertical="center"/>
    </xf>
    <xf numFmtId="0" fontId="52" fillId="3" borderId="0" xfId="0" applyFont="1" applyFill="1">
      <alignment vertical="center"/>
    </xf>
    <xf numFmtId="0" fontId="53" fillId="3" borderId="0" xfId="0" applyFont="1" applyFill="1">
      <alignment vertical="center"/>
    </xf>
    <xf numFmtId="0" fontId="53" fillId="0" borderId="0" xfId="0" applyFont="1">
      <alignment vertical="center"/>
    </xf>
    <xf numFmtId="0" fontId="16" fillId="2" borderId="55" xfId="0" applyFont="1" applyFill="1" applyBorder="1" applyAlignment="1">
      <alignment horizontal="center" vertical="center"/>
    </xf>
    <xf numFmtId="0" fontId="54" fillId="2" borderId="28" xfId="0" applyFont="1" applyFill="1" applyBorder="1" applyAlignment="1">
      <alignment horizontal="center" vertical="center"/>
    </xf>
    <xf numFmtId="0" fontId="54" fillId="2" borderId="25" xfId="0" applyFont="1" applyFill="1" applyBorder="1" applyAlignment="1">
      <alignment horizontal="center" vertical="center"/>
    </xf>
    <xf numFmtId="0" fontId="23" fillId="0" borderId="0" xfId="0" applyFont="1">
      <alignment vertical="center"/>
    </xf>
    <xf numFmtId="0" fontId="13" fillId="0" borderId="0" xfId="0" applyFont="1">
      <alignment vertical="center"/>
    </xf>
    <xf numFmtId="0" fontId="28" fillId="0" borderId="0" xfId="0" applyFont="1" applyAlignment="1">
      <alignment horizontal="center" vertical="center"/>
    </xf>
    <xf numFmtId="0" fontId="53" fillId="5" borderId="0" xfId="0" applyFont="1" applyFill="1">
      <alignment vertical="center"/>
    </xf>
    <xf numFmtId="0" fontId="53" fillId="0" borderId="0" xfId="0" applyFont="1" applyAlignment="1">
      <alignment horizontal="center" vertical="center"/>
    </xf>
    <xf numFmtId="0" fontId="28" fillId="0" borderId="0" xfId="0" applyFont="1" applyAlignment="1">
      <alignment horizontal="center" vertical="center" shrinkToFit="1"/>
    </xf>
    <xf numFmtId="0" fontId="28" fillId="0" borderId="0" xfId="0" applyFont="1" applyAlignment="1">
      <alignment horizontal="center" vertical="center" wrapText="1"/>
    </xf>
    <xf numFmtId="0" fontId="5" fillId="0" borderId="84" xfId="0" applyFont="1" applyBorder="1">
      <alignment vertical="center"/>
    </xf>
    <xf numFmtId="0" fontId="44" fillId="3" borderId="0" xfId="0" applyFont="1" applyFill="1" applyAlignment="1">
      <alignment vertical="center"/>
    </xf>
    <xf numFmtId="0" fontId="30" fillId="3" borderId="0" xfId="0" applyFont="1" applyFill="1" applyAlignment="1">
      <alignment vertical="center"/>
    </xf>
    <xf numFmtId="0" fontId="5" fillId="2" borderId="0" xfId="0" applyFont="1" applyFill="1">
      <alignment vertical="center"/>
    </xf>
    <xf numFmtId="0" fontId="5" fillId="2" borderId="0" xfId="0" applyFont="1" applyFill="1" applyAlignment="1">
      <alignment horizontal="center" vertical="center"/>
    </xf>
    <xf numFmtId="0" fontId="43" fillId="0" borderId="0" xfId="0" applyFont="1">
      <alignment vertical="center"/>
    </xf>
    <xf numFmtId="0" fontId="28" fillId="3" borderId="35" xfId="0" applyFont="1" applyFill="1" applyBorder="1">
      <alignment vertical="center"/>
    </xf>
    <xf numFmtId="0" fontId="11" fillId="2" borderId="32" xfId="1" applyFont="1" applyFill="1" applyBorder="1" applyAlignment="1" applyProtection="1">
      <alignment horizontal="center" vertical="center"/>
      <protection locked="0"/>
    </xf>
    <xf numFmtId="0" fontId="28" fillId="3" borderId="11" xfId="0" applyFont="1" applyFill="1" applyBorder="1">
      <alignment vertical="center"/>
    </xf>
    <xf numFmtId="0" fontId="5" fillId="0" borderId="0" xfId="0" applyFont="1" applyBorder="1">
      <alignment vertical="center"/>
    </xf>
    <xf numFmtId="0" fontId="6" fillId="0" borderId="66" xfId="0" applyFont="1" applyBorder="1">
      <alignment vertical="center"/>
    </xf>
    <xf numFmtId="0" fontId="5" fillId="0" borderId="85" xfId="0" applyFont="1" applyBorder="1">
      <alignment vertical="center"/>
    </xf>
    <xf numFmtId="0" fontId="5" fillId="0" borderId="67" xfId="0" applyFont="1" applyBorder="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58" fillId="3" borderId="0" xfId="0" applyFont="1" applyFill="1">
      <alignment vertical="center"/>
    </xf>
    <xf numFmtId="0" fontId="0" fillId="0" borderId="0" xfId="0" applyAlignment="1">
      <alignment vertical="center"/>
    </xf>
    <xf numFmtId="0" fontId="7" fillId="0" borderId="0" xfId="0" applyFont="1">
      <alignment vertical="center"/>
    </xf>
    <xf numFmtId="0" fontId="10" fillId="0" borderId="8" xfId="0" applyFont="1" applyBorder="1" applyAlignment="1">
      <alignment horizontal="center" vertical="center"/>
    </xf>
    <xf numFmtId="0" fontId="7" fillId="2" borderId="4" xfId="0" applyFont="1" applyFill="1" applyBorder="1">
      <alignment vertical="center"/>
    </xf>
    <xf numFmtId="0" fontId="7" fillId="3" borderId="5" xfId="0" applyFont="1" applyFill="1" applyBorder="1">
      <alignment vertical="center"/>
    </xf>
    <xf numFmtId="0" fontId="0" fillId="3" borderId="93" xfId="0" applyFill="1" applyBorder="1" applyAlignment="1">
      <alignment horizontal="center" vertical="center"/>
    </xf>
    <xf numFmtId="0" fontId="0" fillId="3" borderId="94" xfId="0" applyFill="1" applyBorder="1" applyAlignment="1">
      <alignment horizontal="center" vertical="center"/>
    </xf>
    <xf numFmtId="0" fontId="0" fillId="3" borderId="90" xfId="0" applyFill="1" applyBorder="1" applyAlignment="1">
      <alignment horizontal="right" vertical="center"/>
    </xf>
    <xf numFmtId="0" fontId="0" fillId="3" borderId="92" xfId="0" applyFill="1" applyBorder="1" applyAlignment="1">
      <alignment horizontal="right" vertical="center"/>
    </xf>
    <xf numFmtId="0" fontId="0" fillId="3" borderId="91" xfId="0" applyFill="1" applyBorder="1" applyAlignment="1">
      <alignment horizontal="right" vertical="center"/>
    </xf>
    <xf numFmtId="0" fontId="0" fillId="3" borderId="19" xfId="0" applyFill="1" applyBorder="1" applyAlignment="1">
      <alignment horizontal="right" vertical="center"/>
    </xf>
    <xf numFmtId="0" fontId="0" fillId="3" borderId="20" xfId="0" applyFill="1" applyBorder="1" applyAlignment="1">
      <alignment horizontal="right" vertical="center"/>
    </xf>
    <xf numFmtId="0" fontId="0" fillId="3" borderId="21" xfId="0" applyFill="1" applyBorder="1" applyAlignment="1">
      <alignment horizontal="right" vertical="center"/>
    </xf>
    <xf numFmtId="0" fontId="0" fillId="3" borderId="1" xfId="0" applyNumberFormat="1" applyFill="1" applyBorder="1">
      <alignment vertical="center"/>
    </xf>
    <xf numFmtId="0" fontId="43" fillId="0" borderId="0" xfId="0" applyFont="1" applyBorder="1">
      <alignment vertical="center"/>
    </xf>
    <xf numFmtId="0" fontId="59" fillId="0" borderId="0" xfId="0" applyFont="1" applyBorder="1">
      <alignment vertical="center"/>
    </xf>
    <xf numFmtId="0" fontId="62" fillId="3" borderId="0" xfId="0" applyFont="1" applyFill="1" applyAlignment="1">
      <alignment horizontal="left" vertical="center"/>
    </xf>
    <xf numFmtId="0" fontId="62" fillId="3" borderId="0" xfId="0" applyFont="1" applyFill="1">
      <alignment vertical="center"/>
    </xf>
    <xf numFmtId="0" fontId="63" fillId="3" borderId="0" xfId="0" applyFont="1" applyFill="1">
      <alignment vertical="center"/>
    </xf>
    <xf numFmtId="0" fontId="0" fillId="3" borderId="101" xfId="0" applyFill="1" applyBorder="1" applyAlignment="1">
      <alignment horizontal="center" vertical="center"/>
    </xf>
    <xf numFmtId="0" fontId="0" fillId="3" borderId="102" xfId="0" applyFill="1" applyBorder="1" applyAlignment="1">
      <alignment horizontal="right" vertical="center"/>
    </xf>
    <xf numFmtId="0" fontId="0" fillId="3" borderId="36" xfId="0" applyFill="1" applyBorder="1" applyAlignment="1">
      <alignment horizontal="right" vertical="center"/>
    </xf>
    <xf numFmtId="0" fontId="0" fillId="3" borderId="103" xfId="0" applyFill="1" applyBorder="1" applyAlignment="1">
      <alignment horizontal="right" vertical="center"/>
    </xf>
    <xf numFmtId="0" fontId="7" fillId="10" borderId="0" xfId="0" applyFont="1" applyFill="1">
      <alignment vertical="center"/>
    </xf>
    <xf numFmtId="0" fontId="7" fillId="10" borderId="0" xfId="0" applyFont="1" applyFill="1" applyBorder="1">
      <alignment vertical="center"/>
    </xf>
    <xf numFmtId="0" fontId="7" fillId="10" borderId="8" xfId="0" applyFont="1" applyFill="1" applyBorder="1">
      <alignment vertical="center"/>
    </xf>
    <xf numFmtId="0" fontId="7" fillId="10" borderId="38" xfId="0" applyFont="1" applyFill="1" applyBorder="1">
      <alignment vertical="center"/>
    </xf>
    <xf numFmtId="0" fontId="7" fillId="10" borderId="16" xfId="0" applyFont="1" applyFill="1" applyBorder="1">
      <alignment vertical="center"/>
    </xf>
    <xf numFmtId="0" fontId="66" fillId="0" borderId="0" xfId="0" applyFont="1" applyAlignment="1">
      <alignment horizontal="center" vertical="center"/>
    </xf>
    <xf numFmtId="0" fontId="0" fillId="0" borderId="0" xfId="0" applyBorder="1" applyAlignment="1">
      <alignment vertical="center"/>
    </xf>
    <xf numFmtId="0" fontId="0" fillId="0" borderId="0" xfId="0" applyBorder="1">
      <alignment vertical="center"/>
    </xf>
    <xf numFmtId="0" fontId="0" fillId="0" borderId="16" xfId="0" applyBorder="1" applyAlignment="1">
      <alignment horizontal="center" vertical="center"/>
    </xf>
    <xf numFmtId="0" fontId="5" fillId="0" borderId="0" xfId="0" applyFont="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lignment vertical="center"/>
    </xf>
    <xf numFmtId="0" fontId="43" fillId="0" borderId="0" xfId="0" applyFont="1" applyFill="1" applyBorder="1">
      <alignment vertical="center"/>
    </xf>
    <xf numFmtId="0" fontId="44" fillId="0" borderId="0" xfId="0" applyFont="1" applyFill="1" applyBorder="1">
      <alignment vertical="center"/>
    </xf>
    <xf numFmtId="0" fontId="44" fillId="0" borderId="0" xfId="0" applyFont="1" applyFill="1" applyBorder="1" applyAlignment="1">
      <alignment vertical="center" wrapText="1"/>
    </xf>
    <xf numFmtId="0" fontId="60" fillId="0" borderId="0" xfId="0" applyFont="1" applyFill="1" applyBorder="1">
      <alignment vertical="center"/>
    </xf>
    <xf numFmtId="0" fontId="61" fillId="0" borderId="0" xfId="0" applyFont="1" applyFill="1" applyBorder="1">
      <alignment vertical="center"/>
    </xf>
    <xf numFmtId="0" fontId="61" fillId="0" borderId="0" xfId="0" applyFont="1" applyFill="1" applyBorder="1" applyAlignment="1">
      <alignment vertical="center" wrapText="1"/>
    </xf>
    <xf numFmtId="0" fontId="5" fillId="0" borderId="0" xfId="0" applyFont="1" applyFill="1" applyBorder="1" applyAlignment="1">
      <alignment vertical="center"/>
    </xf>
    <xf numFmtId="0" fontId="43" fillId="0" borderId="0" xfId="0" applyFont="1" applyFill="1" applyBorder="1" applyAlignment="1">
      <alignment vertical="center" wrapText="1"/>
    </xf>
    <xf numFmtId="0" fontId="0" fillId="0" borderId="29" xfId="0" applyBorder="1" applyAlignment="1">
      <alignment vertical="center"/>
    </xf>
    <xf numFmtId="0" fontId="5" fillId="0" borderId="0" xfId="0" applyFont="1" applyFill="1" applyBorder="1" applyAlignment="1">
      <alignment vertical="center"/>
    </xf>
    <xf numFmtId="0" fontId="5" fillId="0" borderId="0" xfId="0" applyFont="1" applyAlignment="1">
      <alignment horizontal="center" vertical="center"/>
    </xf>
    <xf numFmtId="0" fontId="44" fillId="0" borderId="0" xfId="0" applyFont="1" applyAlignment="1">
      <alignment horizontal="left"/>
    </xf>
    <xf numFmtId="0" fontId="5" fillId="0" borderId="0" xfId="0" applyFont="1" applyBorder="1" applyAlignment="1">
      <alignment horizontal="right" vertical="center"/>
    </xf>
    <xf numFmtId="0" fontId="5" fillId="0" borderId="54" xfId="0" applyFont="1" applyBorder="1" applyAlignment="1">
      <alignment horizontal="right" vertical="center"/>
    </xf>
    <xf numFmtId="0" fontId="5" fillId="0" borderId="0" xfId="0" applyFont="1" applyBorder="1" applyAlignment="1">
      <alignment horizontal="center" vertical="center"/>
    </xf>
    <xf numFmtId="0" fontId="0" fillId="0" borderId="0" xfId="0" applyBorder="1" applyAlignment="1">
      <alignment horizontal="center" vertical="center"/>
    </xf>
    <xf numFmtId="0" fontId="44" fillId="0" borderId="0" xfId="0" applyFont="1" applyBorder="1" applyAlignment="1">
      <alignment vertical="center" wrapText="1"/>
    </xf>
    <xf numFmtId="0" fontId="43" fillId="2" borderId="23" xfId="0" applyFont="1" applyFill="1" applyBorder="1" applyAlignment="1">
      <alignment horizontal="center" vertical="center"/>
    </xf>
    <xf numFmtId="0" fontId="5" fillId="0" borderId="16" xfId="0" applyFont="1" applyBorder="1" applyAlignment="1">
      <alignment vertical="center"/>
    </xf>
    <xf numFmtId="0" fontId="5" fillId="0" borderId="0" xfId="0" applyFont="1" applyBorder="1" applyAlignment="1">
      <alignment vertical="center"/>
    </xf>
    <xf numFmtId="0" fontId="0" fillId="0" borderId="16" xfId="0" applyBorder="1" applyAlignment="1">
      <alignment vertical="center" wrapText="1"/>
    </xf>
    <xf numFmtId="0" fontId="0" fillId="0" borderId="0" xfId="0" applyBorder="1" applyAlignment="1">
      <alignment vertical="center" wrapText="1"/>
    </xf>
    <xf numFmtId="0" fontId="0" fillId="0" borderId="16" xfId="0" applyBorder="1" applyAlignment="1">
      <alignment horizontal="left" vertical="center"/>
    </xf>
    <xf numFmtId="0" fontId="0" fillId="0" borderId="0" xfId="0" applyBorder="1" applyAlignment="1">
      <alignment horizontal="left" vertical="center"/>
    </xf>
    <xf numFmtId="0" fontId="44" fillId="0" borderId="0" xfId="0" applyFont="1" applyBorder="1">
      <alignment vertical="center"/>
    </xf>
    <xf numFmtId="0" fontId="0" fillId="0" borderId="0" xfId="0" applyFont="1" applyBorder="1" applyAlignment="1">
      <alignment vertical="center"/>
    </xf>
    <xf numFmtId="0" fontId="0" fillId="0" borderId="29" xfId="0" applyBorder="1" applyAlignment="1">
      <alignment vertical="center"/>
    </xf>
    <xf numFmtId="0" fontId="0" fillId="2" borderId="31" xfId="0" applyFill="1" applyBorder="1" applyAlignment="1">
      <alignment horizontal="center" vertical="center" wrapText="1"/>
    </xf>
    <xf numFmtId="0" fontId="37" fillId="0" borderId="0" xfId="0" applyFont="1" applyFill="1" applyBorder="1" applyAlignment="1">
      <alignment vertical="center"/>
    </xf>
    <xf numFmtId="0" fontId="34" fillId="0" borderId="0" xfId="0" applyFont="1" applyFill="1" applyBorder="1" applyAlignment="1">
      <alignment vertical="center" wrapText="1"/>
    </xf>
    <xf numFmtId="0" fontId="0" fillId="0" borderId="0" xfId="0" applyAlignment="1">
      <alignment horizontal="left" vertical="center"/>
    </xf>
    <xf numFmtId="178" fontId="28" fillId="0" borderId="1" xfId="0" applyNumberFormat="1" applyFont="1" applyBorder="1" applyAlignment="1">
      <alignment horizontal="center" vertical="center" wrapText="1"/>
    </xf>
    <xf numFmtId="0" fontId="34" fillId="0" borderId="1" xfId="0" applyNumberFormat="1" applyFont="1" applyBorder="1" applyAlignment="1">
      <alignment horizontal="center" vertical="center" wrapText="1"/>
    </xf>
    <xf numFmtId="0" fontId="0" fillId="0" borderId="0" xfId="0" applyAlignment="1">
      <alignment horizontal="center" vertical="center"/>
    </xf>
    <xf numFmtId="0" fontId="0" fillId="0" borderId="0" xfId="0" applyBorder="1" applyAlignment="1">
      <alignment vertical="center" wrapText="1"/>
    </xf>
    <xf numFmtId="0" fontId="0" fillId="0" borderId="0" xfId="0">
      <alignment vertical="center"/>
    </xf>
    <xf numFmtId="0" fontId="5" fillId="0" borderId="0" xfId="0" applyFont="1" applyBorder="1" applyAlignment="1">
      <alignment vertical="center" wrapText="1"/>
    </xf>
    <xf numFmtId="0" fontId="44" fillId="0" borderId="0" xfId="0" applyFont="1" applyBorder="1">
      <alignment vertical="center"/>
    </xf>
    <xf numFmtId="0" fontId="5" fillId="0" borderId="0" xfId="0" applyFont="1" applyAlignment="1">
      <alignment vertical="center"/>
    </xf>
    <xf numFmtId="0" fontId="0" fillId="0" borderId="0" xfId="0" applyBorder="1">
      <alignment vertical="center"/>
    </xf>
    <xf numFmtId="0" fontId="5" fillId="3" borderId="0" xfId="0" applyFont="1" applyFill="1" applyAlignment="1">
      <alignment horizontal="right" vertical="center"/>
    </xf>
    <xf numFmtId="0" fontId="44" fillId="0" borderId="0" xfId="0" applyFont="1" applyAlignment="1">
      <alignment horizontal="right"/>
    </xf>
    <xf numFmtId="0" fontId="5" fillId="3" borderId="0" xfId="0" applyFont="1" applyFill="1" applyBorder="1" applyAlignment="1">
      <alignment horizontal="right" vertical="center"/>
    </xf>
    <xf numFmtId="0" fontId="60" fillId="0" borderId="0" xfId="0" applyFont="1" applyBorder="1">
      <alignment vertical="center"/>
    </xf>
    <xf numFmtId="0" fontId="61" fillId="0" borderId="0" xfId="0" applyFont="1" applyBorder="1" applyAlignment="1">
      <alignment vertical="center" wrapText="1"/>
    </xf>
    <xf numFmtId="0" fontId="13" fillId="2" borderId="98" xfId="1" quotePrefix="1" applyFont="1" applyFill="1" applyBorder="1" applyAlignment="1" applyProtection="1">
      <alignment horizontal="center" vertical="center"/>
      <protection locked="0"/>
    </xf>
    <xf numFmtId="0" fontId="13" fillId="2" borderId="33" xfId="1" quotePrefix="1" applyFont="1" applyFill="1" applyBorder="1" applyAlignment="1" applyProtection="1">
      <alignment horizontal="center" vertical="center"/>
      <protection locked="0"/>
    </xf>
    <xf numFmtId="0" fontId="9" fillId="2" borderId="33" xfId="1" quotePrefix="1" applyFont="1" applyFill="1" applyBorder="1" applyAlignment="1" applyProtection="1">
      <alignment horizontal="center" vertical="center" wrapText="1"/>
      <protection locked="0"/>
    </xf>
    <xf numFmtId="0" fontId="5" fillId="0" borderId="32" xfId="0" applyFont="1" applyBorder="1">
      <alignment vertical="center"/>
    </xf>
    <xf numFmtId="0" fontId="16" fillId="2" borderId="33" xfId="1" quotePrefix="1" applyFont="1" applyFill="1" applyBorder="1" applyAlignment="1" applyProtection="1">
      <alignment horizontal="center" vertical="center"/>
      <protection locked="0"/>
    </xf>
    <xf numFmtId="0" fontId="28" fillId="3" borderId="58" xfId="0" applyFont="1" applyFill="1" applyBorder="1">
      <alignment vertical="center"/>
    </xf>
    <xf numFmtId="0" fontId="53" fillId="0" borderId="0" xfId="0" applyFont="1">
      <alignment vertical="center"/>
    </xf>
    <xf numFmtId="0" fontId="11" fillId="2" borderId="41" xfId="1" applyFont="1" applyFill="1" applyBorder="1" applyAlignment="1" applyProtection="1">
      <alignment horizontal="center" vertical="center"/>
      <protection locked="0"/>
    </xf>
    <xf numFmtId="0" fontId="28" fillId="0" borderId="0" xfId="0" applyFont="1">
      <alignment vertical="center"/>
    </xf>
    <xf numFmtId="0" fontId="30" fillId="2" borderId="12" xfId="0" applyFont="1" applyFill="1" applyBorder="1" applyAlignment="1">
      <alignment horizontal="center" vertical="center"/>
    </xf>
    <xf numFmtId="0" fontId="0" fillId="2" borderId="16" xfId="0" applyFill="1" applyBorder="1" applyAlignment="1">
      <alignment horizontal="center" vertical="center"/>
    </xf>
    <xf numFmtId="0" fontId="30" fillId="2" borderId="13" xfId="0" applyFont="1" applyFill="1" applyBorder="1" applyAlignment="1">
      <alignment horizontal="center" vertical="center"/>
    </xf>
    <xf numFmtId="0" fontId="30" fillId="2" borderId="2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5" xfId="0" applyFont="1" applyFill="1" applyBorder="1" applyAlignment="1">
      <alignment horizontal="center" vertical="center"/>
    </xf>
    <xf numFmtId="0" fontId="16" fillId="2" borderId="98" xfId="1" quotePrefix="1" applyFont="1" applyFill="1" applyBorder="1" applyAlignment="1" applyProtection="1">
      <alignment horizontal="center" vertical="center"/>
      <protection locked="0"/>
    </xf>
    <xf numFmtId="0" fontId="44" fillId="0" borderId="1" xfId="0" applyFont="1" applyFill="1" applyBorder="1">
      <alignment vertical="center"/>
    </xf>
    <xf numFmtId="0" fontId="30" fillId="2" borderId="113" xfId="0" applyFont="1" applyFill="1" applyBorder="1">
      <alignment vertical="center"/>
    </xf>
    <xf numFmtId="0" fontId="5" fillId="0" borderId="0" xfId="0" applyFont="1" applyAlignment="1">
      <alignment vertical="center"/>
    </xf>
    <xf numFmtId="0" fontId="59" fillId="0" borderId="0" xfId="0" applyFont="1" applyBorder="1" applyAlignment="1">
      <alignment vertical="center"/>
    </xf>
    <xf numFmtId="0" fontId="60" fillId="0" borderId="0" xfId="0" applyFont="1" applyFill="1" applyBorder="1" applyAlignment="1">
      <alignment vertical="center"/>
    </xf>
    <xf numFmtId="0" fontId="5" fillId="0" borderId="0" xfId="0" applyFont="1" applyFill="1" applyBorder="1" applyAlignment="1">
      <alignment vertical="center"/>
    </xf>
    <xf numFmtId="0" fontId="5" fillId="0" borderId="118" xfId="0" applyFont="1" applyBorder="1">
      <alignment vertical="center"/>
    </xf>
    <xf numFmtId="0" fontId="0" fillId="0" borderId="0" xfId="0" applyBorder="1" applyAlignment="1">
      <alignment horizontal="left" vertical="center"/>
    </xf>
    <xf numFmtId="0" fontId="0" fillId="4" borderId="116" xfId="0" applyFill="1" applyBorder="1" applyAlignment="1">
      <alignment horizontal="center" vertical="center" wrapText="1"/>
    </xf>
    <xf numFmtId="0" fontId="0" fillId="4" borderId="117" xfId="0" applyFill="1" applyBorder="1" applyAlignment="1">
      <alignment horizontal="center" vertical="center"/>
    </xf>
    <xf numFmtId="0" fontId="0" fillId="3" borderId="0" xfId="0" applyFill="1" applyBorder="1" applyAlignment="1">
      <alignment horizontal="right" vertical="center"/>
    </xf>
    <xf numFmtId="0" fontId="0" fillId="4" borderId="119" xfId="0" applyFill="1" applyBorder="1" applyAlignment="1">
      <alignment horizontal="right" vertical="center"/>
    </xf>
    <xf numFmtId="0" fontId="0" fillId="3" borderId="120" xfId="0" applyFill="1" applyBorder="1" applyAlignment="1">
      <alignment horizontal="right" vertical="center"/>
    </xf>
    <xf numFmtId="0" fontId="0" fillId="3" borderId="121" xfId="0" applyFill="1" applyBorder="1" applyAlignment="1">
      <alignment horizontal="right" vertical="center"/>
    </xf>
    <xf numFmtId="0" fontId="0" fillId="0" borderId="0" xfId="0" applyAlignment="1">
      <alignment vertical="center"/>
    </xf>
    <xf numFmtId="0" fontId="5" fillId="0" borderId="0" xfId="0" applyFont="1" applyBorder="1" applyAlignment="1">
      <alignment vertical="center"/>
    </xf>
    <xf numFmtId="0" fontId="0" fillId="0" borderId="0" xfId="0" applyBorder="1" applyAlignment="1">
      <alignment vertical="center"/>
    </xf>
    <xf numFmtId="0" fontId="44" fillId="3" borderId="0" xfId="0" applyFont="1" applyFill="1" applyAlignment="1">
      <alignment vertical="center"/>
    </xf>
    <xf numFmtId="0" fontId="5" fillId="0" borderId="0" xfId="0" applyFont="1" applyFill="1" applyBorder="1" applyAlignment="1">
      <alignment vertical="center"/>
    </xf>
    <xf numFmtId="0" fontId="0" fillId="0" borderId="64" xfId="0" applyBorder="1" applyAlignment="1">
      <alignment vertical="center"/>
    </xf>
    <xf numFmtId="0" fontId="76" fillId="0" borderId="0" xfId="0" applyFont="1" applyAlignment="1">
      <alignment horizontal="left" vertical="center" indent="6"/>
    </xf>
    <xf numFmtId="0" fontId="76" fillId="0" borderId="0" xfId="0" applyFont="1" applyAlignment="1">
      <alignment horizontal="left" vertical="center" indent="7"/>
    </xf>
    <xf numFmtId="0" fontId="0" fillId="0" borderId="0" xfId="0" applyFill="1" applyBorder="1" applyAlignment="1">
      <alignment vertical="center"/>
    </xf>
    <xf numFmtId="0" fontId="5" fillId="0" borderId="64" xfId="0" applyFont="1" applyBorder="1">
      <alignment vertical="center"/>
    </xf>
    <xf numFmtId="0" fontId="5" fillId="0" borderId="0" xfId="0"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center" vertical="center"/>
    </xf>
    <xf numFmtId="0" fontId="44" fillId="3" borderId="0" xfId="0" applyFont="1" applyFill="1" applyBorder="1" applyAlignment="1">
      <alignment horizontal="left"/>
    </xf>
    <xf numFmtId="0" fontId="28" fillId="0" borderId="0" xfId="0" applyFont="1">
      <alignment vertical="center"/>
    </xf>
    <xf numFmtId="0" fontId="11" fillId="0" borderId="0" xfId="1" applyFont="1" applyAlignment="1" applyProtection="1">
      <protection locked="0"/>
    </xf>
    <xf numFmtId="0" fontId="28" fillId="0" borderId="0" xfId="0" applyFont="1" applyAlignment="1"/>
    <xf numFmtId="0" fontId="78" fillId="2" borderId="42" xfId="0" applyFont="1" applyFill="1" applyBorder="1" applyAlignment="1">
      <alignment horizontal="center" vertical="center"/>
    </xf>
    <xf numFmtId="0" fontId="22" fillId="0" borderId="0" xfId="1" quotePrefix="1" applyFont="1" applyAlignment="1" applyProtection="1">
      <alignment horizontal="left"/>
      <protection locked="0"/>
    </xf>
    <xf numFmtId="0" fontId="53" fillId="2" borderId="66" xfId="0" applyFont="1" applyFill="1" applyBorder="1" applyAlignment="1">
      <alignment horizontal="left" vertical="center"/>
    </xf>
    <xf numFmtId="0" fontId="53" fillId="2" borderId="66" xfId="0" applyFont="1" applyFill="1" applyBorder="1">
      <alignment vertical="center"/>
    </xf>
    <xf numFmtId="0" fontId="68" fillId="0" borderId="0" xfId="0" applyFont="1">
      <alignment vertical="center"/>
    </xf>
    <xf numFmtId="0" fontId="75" fillId="0" borderId="0" xfId="0" applyFont="1">
      <alignment vertical="center"/>
    </xf>
    <xf numFmtId="178" fontId="33" fillId="3" borderId="1" xfId="0" applyNumberFormat="1" applyFont="1" applyFill="1" applyBorder="1" applyAlignment="1">
      <alignment horizontal="center" vertical="center" wrapText="1"/>
    </xf>
    <xf numFmtId="178" fontId="28" fillId="3" borderId="71" xfId="0" applyNumberFormat="1" applyFont="1" applyFill="1" applyBorder="1" applyAlignment="1">
      <alignment horizontal="center" vertical="center"/>
    </xf>
    <xf numFmtId="178" fontId="28" fillId="3" borderId="72" xfId="0" applyNumberFormat="1" applyFont="1" applyFill="1" applyBorder="1" applyAlignment="1">
      <alignment horizontal="center" vertical="center"/>
    </xf>
    <xf numFmtId="178" fontId="28" fillId="3" borderId="104" xfId="0" applyNumberFormat="1" applyFont="1" applyFill="1" applyBorder="1" applyAlignment="1">
      <alignment horizontal="center" vertical="center"/>
    </xf>
    <xf numFmtId="178" fontId="28" fillId="0" borderId="5" xfId="0" applyNumberFormat="1" applyFont="1" applyBorder="1" applyAlignment="1">
      <alignment horizontal="center" vertical="center" wrapText="1"/>
    </xf>
    <xf numFmtId="178" fontId="28" fillId="3" borderId="1" xfId="0" applyNumberFormat="1" applyFont="1" applyFill="1" applyBorder="1" applyAlignment="1">
      <alignment horizontal="center" vertical="center" wrapText="1"/>
    </xf>
    <xf numFmtId="0" fontId="0" fillId="3" borderId="0" xfId="0" applyFill="1" applyBorder="1" applyAlignment="1">
      <alignment vertical="center"/>
    </xf>
    <xf numFmtId="0" fontId="0" fillId="0" borderId="0" xfId="0">
      <alignment vertical="center"/>
    </xf>
    <xf numFmtId="0" fontId="0" fillId="0" borderId="0" xfId="0">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lignment vertical="center"/>
    </xf>
    <xf numFmtId="0" fontId="36" fillId="0" borderId="0" xfId="0" applyFont="1">
      <alignment vertical="center"/>
    </xf>
    <xf numFmtId="0" fontId="0" fillId="3" borderId="0" xfId="0" applyFill="1" applyBorder="1">
      <alignment vertical="center"/>
    </xf>
    <xf numFmtId="0" fontId="28" fillId="14" borderId="1" xfId="0" applyFont="1" applyFill="1" applyBorder="1" applyAlignment="1">
      <alignment horizontal="center" vertical="center" shrinkToFit="1"/>
    </xf>
    <xf numFmtId="0" fontId="28" fillId="14" borderId="1" xfId="0" applyFont="1" applyFill="1" applyBorder="1" applyAlignment="1">
      <alignment horizontal="center" vertical="center" wrapText="1"/>
    </xf>
    <xf numFmtId="0" fontId="66" fillId="3" borderId="0" xfId="0" applyFont="1" applyFill="1" applyBorder="1" applyAlignment="1">
      <alignment horizontal="left"/>
    </xf>
    <xf numFmtId="0" fontId="28" fillId="3" borderId="0" xfId="0" applyFont="1" applyFill="1" applyBorder="1" applyAlignment="1">
      <alignment horizontal="center" vertical="center" shrinkToFit="1"/>
    </xf>
    <xf numFmtId="0" fontId="28" fillId="0" borderId="3" xfId="0" applyFont="1" applyBorder="1">
      <alignment vertical="center"/>
    </xf>
    <xf numFmtId="38" fontId="71" fillId="0" borderId="124" xfId="3" applyFont="1" applyBorder="1" applyAlignment="1">
      <alignment vertical="center"/>
    </xf>
    <xf numFmtId="176" fontId="34" fillId="3" borderId="0" xfId="0" applyNumberFormat="1" applyFont="1" applyFill="1" applyBorder="1">
      <alignment vertical="center"/>
    </xf>
    <xf numFmtId="0" fontId="29" fillId="0" borderId="0" xfId="0" applyFont="1" applyBorder="1">
      <alignment vertical="center"/>
    </xf>
    <xf numFmtId="0" fontId="79" fillId="0" borderId="0" xfId="0" applyFont="1" applyBorder="1" applyAlignment="1">
      <alignment horizontal="center" vertical="center"/>
    </xf>
    <xf numFmtId="0" fontId="21" fillId="0" borderId="0" xfId="0" applyFont="1" applyBorder="1">
      <alignment vertical="center"/>
    </xf>
    <xf numFmtId="178" fontId="68" fillId="3" borderId="0" xfId="0" applyNumberFormat="1" applyFont="1" applyFill="1" applyBorder="1">
      <alignment vertical="center"/>
    </xf>
    <xf numFmtId="0" fontId="0" fillId="3" borderId="0" xfId="0" applyFill="1" applyBorder="1" applyAlignment="1">
      <alignment horizontal="center" vertical="center"/>
    </xf>
    <xf numFmtId="38" fontId="0" fillId="3" borderId="0" xfId="3" applyFont="1" applyFill="1" applyBorder="1">
      <alignment vertical="center"/>
    </xf>
    <xf numFmtId="38" fontId="0" fillId="3" borderId="0" xfId="3" applyFont="1" applyFill="1" applyBorder="1" applyAlignment="1">
      <alignment horizontal="right" vertical="center"/>
    </xf>
    <xf numFmtId="0" fontId="25" fillId="3" borderId="0" xfId="0" applyFont="1" applyFill="1" applyAlignment="1">
      <alignment horizontal="center" vertical="center"/>
    </xf>
    <xf numFmtId="0" fontId="0" fillId="3" borderId="0" xfId="0" applyFill="1" applyBorder="1" applyAlignment="1">
      <alignment horizontal="center" vertical="center" wrapText="1"/>
    </xf>
    <xf numFmtId="38" fontId="71" fillId="0" borderId="122" xfId="3" applyFont="1" applyBorder="1" applyAlignment="1">
      <alignment vertical="center"/>
    </xf>
    <xf numFmtId="0" fontId="30" fillId="3" borderId="0" xfId="0" applyFont="1" applyFill="1" applyBorder="1">
      <alignment vertical="center"/>
    </xf>
    <xf numFmtId="0" fontId="19" fillId="3" borderId="0" xfId="0" applyFont="1" applyFill="1" applyBorder="1">
      <alignment vertical="center"/>
    </xf>
    <xf numFmtId="0" fontId="30" fillId="3" borderId="0" xfId="0" applyFont="1" applyFill="1" applyBorder="1" applyAlignment="1">
      <alignment horizontal="center" vertical="center"/>
    </xf>
    <xf numFmtId="2" fontId="80" fillId="3" borderId="0" xfId="0" applyNumberFormat="1" applyFont="1" applyFill="1" applyBorder="1" applyAlignment="1">
      <alignment horizontal="center" vertical="center"/>
    </xf>
    <xf numFmtId="0" fontId="28" fillId="3" borderId="0" xfId="0" applyFont="1" applyFill="1" applyAlignment="1">
      <alignment horizontal="center" vertical="center"/>
    </xf>
    <xf numFmtId="0" fontId="28" fillId="0" borderId="3" xfId="0" applyFont="1" applyBorder="1" applyAlignment="1">
      <alignment horizontal="center" vertical="center"/>
    </xf>
    <xf numFmtId="0" fontId="28" fillId="0" borderId="0" xfId="0" applyFont="1" applyBorder="1" applyAlignment="1">
      <alignment horizontal="center" vertical="center"/>
    </xf>
    <xf numFmtId="0" fontId="28" fillId="3" borderId="0" xfId="0" applyFont="1" applyFill="1" applyBorder="1" applyAlignment="1">
      <alignment vertical="center"/>
    </xf>
    <xf numFmtId="0" fontId="28" fillId="0" borderId="8" xfId="0" applyFont="1" applyBorder="1" applyAlignment="1">
      <alignment vertical="center"/>
    </xf>
    <xf numFmtId="0" fontId="28" fillId="0" borderId="2" xfId="0" applyFont="1" applyBorder="1" applyAlignment="1">
      <alignment horizontal="center" vertical="center"/>
    </xf>
    <xf numFmtId="178" fontId="33" fillId="3" borderId="4" xfId="0" applyNumberFormat="1" applyFont="1" applyFill="1" applyBorder="1" applyAlignment="1">
      <alignment horizontal="center" vertical="center" wrapText="1"/>
    </xf>
    <xf numFmtId="0" fontId="81" fillId="3" borderId="0" xfId="0" applyFont="1" applyFill="1" applyAlignment="1">
      <alignment horizontal="center" vertical="center"/>
    </xf>
    <xf numFmtId="38" fontId="81" fillId="3" borderId="25" xfId="3" applyFont="1" applyFill="1" applyBorder="1" applyAlignment="1">
      <alignment horizontal="right" vertical="center" wrapText="1"/>
    </xf>
    <xf numFmtId="0" fontId="81" fillId="3" borderId="25" xfId="0" applyFont="1" applyFill="1" applyBorder="1" applyAlignment="1">
      <alignment horizontal="right" vertical="center"/>
    </xf>
    <xf numFmtId="0" fontId="81" fillId="3" borderId="33" xfId="0" applyFont="1" applyFill="1" applyBorder="1" applyAlignment="1">
      <alignment horizontal="righ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lignment vertical="center"/>
    </xf>
    <xf numFmtId="0" fontId="0" fillId="0" borderId="109" xfId="0" applyBorder="1" applyAlignment="1">
      <alignment vertical="center"/>
    </xf>
    <xf numFmtId="0" fontId="0" fillId="4" borderId="116" xfId="0" applyFill="1" applyBorder="1" applyAlignment="1">
      <alignment horizontal="center" vertical="center" wrapText="1"/>
    </xf>
    <xf numFmtId="0" fontId="36" fillId="0" borderId="0" xfId="0" applyFont="1">
      <alignment vertical="center"/>
    </xf>
    <xf numFmtId="0" fontId="28" fillId="0" borderId="0" xfId="0" applyFont="1" applyAlignment="1">
      <alignment horizontal="center" vertical="center"/>
    </xf>
    <xf numFmtId="0" fontId="28" fillId="0" borderId="0" xfId="0" applyFont="1">
      <alignment vertical="center"/>
    </xf>
    <xf numFmtId="0" fontId="5" fillId="3" borderId="0" xfId="0" applyFont="1" applyFill="1" applyBorder="1">
      <alignment vertical="center"/>
    </xf>
    <xf numFmtId="0" fontId="0" fillId="3" borderId="0" xfId="0" applyFill="1" applyBorder="1">
      <alignment vertical="center"/>
    </xf>
    <xf numFmtId="178" fontId="0" fillId="0" borderId="25" xfId="0" applyNumberFormat="1" applyFont="1" applyBorder="1" applyAlignment="1">
      <alignment horizontal="center" vertical="center"/>
    </xf>
    <xf numFmtId="178" fontId="0" fillId="3" borderId="1" xfId="0" applyNumberFormat="1" applyFont="1" applyFill="1" applyBorder="1" applyAlignment="1">
      <alignment horizontal="right" vertical="center"/>
    </xf>
    <xf numFmtId="178" fontId="70" fillId="3" borderId="26" xfId="0" applyNumberFormat="1" applyFont="1" applyFill="1" applyBorder="1">
      <alignment vertical="center"/>
    </xf>
    <xf numFmtId="0" fontId="77" fillId="2" borderId="31" xfId="0" applyFont="1" applyFill="1" applyBorder="1" applyAlignment="1">
      <alignment horizontal="center" vertical="center"/>
    </xf>
    <xf numFmtId="0" fontId="77" fillId="2" borderId="42" xfId="0" applyFont="1" applyFill="1" applyBorder="1" applyAlignment="1">
      <alignment horizontal="center" vertical="center"/>
    </xf>
    <xf numFmtId="0" fontId="77" fillId="3" borderId="32" xfId="0" applyFont="1" applyFill="1" applyBorder="1" applyAlignment="1">
      <alignment horizontal="center" vertical="center" textRotation="255" wrapText="1"/>
    </xf>
    <xf numFmtId="0" fontId="84" fillId="3" borderId="1" xfId="0" applyFont="1" applyFill="1" applyBorder="1" applyAlignment="1">
      <alignment horizontal="center" vertical="center" textRotation="255" wrapText="1"/>
    </xf>
    <xf numFmtId="0" fontId="77" fillId="3" borderId="17" xfId="0" applyFont="1" applyFill="1" applyBorder="1" applyAlignment="1">
      <alignment horizontal="center" vertical="center" wrapText="1"/>
    </xf>
    <xf numFmtId="0" fontId="44" fillId="2" borderId="23" xfId="0" applyFont="1" applyFill="1" applyBorder="1" applyAlignment="1">
      <alignment horizontal="center" vertical="center"/>
    </xf>
    <xf numFmtId="0" fontId="30" fillId="3" borderId="1" xfId="0" applyFont="1" applyFill="1" applyBorder="1" applyAlignment="1">
      <alignment horizontal="center" vertical="center" textRotation="255" wrapText="1"/>
    </xf>
    <xf numFmtId="0" fontId="30" fillId="3" borderId="1" xfId="0" applyFont="1" applyFill="1" applyBorder="1" applyAlignment="1">
      <alignment horizontal="center" vertical="center" wrapText="1"/>
    </xf>
    <xf numFmtId="0" fontId="40" fillId="18" borderId="0" xfId="0" applyFont="1" applyFill="1">
      <alignment vertical="center"/>
    </xf>
    <xf numFmtId="0" fontId="40" fillId="18" borderId="0" xfId="0" applyFont="1" applyFill="1" applyAlignment="1">
      <alignment horizontal="center" vertical="center"/>
    </xf>
    <xf numFmtId="0" fontId="41" fillId="0" borderId="147" xfId="0" applyFont="1" applyBorder="1" applyAlignment="1">
      <alignment horizontal="center" vertical="center" wrapText="1"/>
    </xf>
    <xf numFmtId="0" fontId="36" fillId="0" borderId="0" xfId="0" applyFont="1" applyAlignment="1">
      <alignment vertical="center"/>
    </xf>
    <xf numFmtId="0" fontId="83" fillId="0" borderId="147" xfId="0" applyFont="1" applyBorder="1" applyAlignment="1">
      <alignment horizontal="center" vertical="center" wrapText="1"/>
    </xf>
    <xf numFmtId="0" fontId="13" fillId="2" borderId="25" xfId="1" quotePrefix="1" applyFont="1" applyFill="1" applyBorder="1" applyAlignment="1" applyProtection="1">
      <alignment horizontal="center" vertical="center" wrapText="1"/>
      <protection locked="0"/>
    </xf>
    <xf numFmtId="0" fontId="78" fillId="0" borderId="0" xfId="0" applyFont="1">
      <alignment vertical="center"/>
    </xf>
    <xf numFmtId="0" fontId="78" fillId="3" borderId="1" xfId="0" applyFont="1" applyFill="1" applyBorder="1" applyAlignment="1">
      <alignment horizontal="left" vertical="center"/>
    </xf>
    <xf numFmtId="0" fontId="78" fillId="0" borderId="1" xfId="0" applyFont="1" applyBorder="1">
      <alignment vertical="center"/>
    </xf>
    <xf numFmtId="0" fontId="78" fillId="0" borderId="29" xfId="0" applyFont="1" applyBorder="1">
      <alignment vertical="center"/>
    </xf>
    <xf numFmtId="0" fontId="78" fillId="0" borderId="41" xfId="0" applyFont="1" applyBorder="1">
      <alignment vertical="center"/>
    </xf>
    <xf numFmtId="0" fontId="78" fillId="0" borderId="1" xfId="0" applyFont="1" applyFill="1" applyBorder="1">
      <alignment vertical="center"/>
    </xf>
    <xf numFmtId="0" fontId="43" fillId="0" borderId="1" xfId="0" applyFont="1" applyFill="1" applyBorder="1">
      <alignment vertical="center"/>
    </xf>
    <xf numFmtId="0" fontId="43" fillId="0" borderId="1" xfId="0" applyFont="1" applyBorder="1" applyAlignment="1">
      <alignment vertical="center"/>
    </xf>
    <xf numFmtId="0" fontId="43" fillId="0" borderId="1" xfId="0" applyFont="1" applyBorder="1" applyAlignment="1">
      <alignment horizontal="left" vertical="center"/>
    </xf>
    <xf numFmtId="0" fontId="78" fillId="0" borderId="1" xfId="0" applyFont="1" applyBorder="1" applyAlignment="1">
      <alignment horizontal="left" vertical="center" wrapText="1"/>
    </xf>
    <xf numFmtId="0" fontId="78" fillId="0" borderId="41" xfId="0" applyFont="1" applyBorder="1" applyAlignment="1">
      <alignment vertical="center" wrapText="1"/>
    </xf>
    <xf numFmtId="0" fontId="78" fillId="0" borderId="1" xfId="0" applyFont="1" applyFill="1" applyBorder="1" applyAlignment="1">
      <alignment vertical="center" wrapText="1"/>
    </xf>
    <xf numFmtId="0" fontId="43" fillId="0" borderId="1" xfId="0" applyFont="1" applyFill="1" applyBorder="1" applyAlignment="1">
      <alignment vertical="center" wrapText="1"/>
    </xf>
    <xf numFmtId="0" fontId="43" fillId="0" borderId="1" xfId="0" applyFont="1" applyBorder="1" applyAlignment="1">
      <alignment horizontal="left" vertical="center" wrapText="1"/>
    </xf>
    <xf numFmtId="0" fontId="43" fillId="0" borderId="1" xfId="0" applyFont="1" applyBorder="1" applyAlignment="1">
      <alignment horizontal="left" vertical="top" wrapText="1"/>
    </xf>
    <xf numFmtId="0" fontId="43" fillId="0" borderId="1" xfId="0" applyFont="1" applyBorder="1" applyAlignment="1">
      <alignment vertical="center" wrapText="1"/>
    </xf>
    <xf numFmtId="0" fontId="19" fillId="16" borderId="31" xfId="0" applyFont="1" applyFill="1" applyBorder="1" applyAlignment="1">
      <alignment horizontal="center" vertical="center"/>
    </xf>
    <xf numFmtId="0" fontId="20" fillId="16" borderId="31" xfId="0" applyFont="1" applyFill="1" applyBorder="1" applyAlignment="1">
      <alignment horizontal="center" vertical="center"/>
    </xf>
    <xf numFmtId="0" fontId="22" fillId="0" borderId="0" xfId="1" applyFont="1" applyAlignment="1" applyProtection="1">
      <alignment horizontal="left" vertical="center"/>
      <protection locked="0"/>
    </xf>
    <xf numFmtId="0" fontId="18" fillId="0" borderId="0" xfId="0" applyFont="1" applyAlignment="1">
      <alignment horizontal="center" vertical="center"/>
    </xf>
    <xf numFmtId="0" fontId="70" fillId="0" borderId="0" xfId="0" applyFont="1">
      <alignment vertical="center"/>
    </xf>
    <xf numFmtId="0" fontId="70" fillId="0" borderId="0" xfId="0" applyFont="1" applyAlignment="1">
      <alignment horizontal="left" vertical="center"/>
    </xf>
    <xf numFmtId="0" fontId="70" fillId="0" borderId="46" xfId="0" applyFont="1" applyBorder="1" applyAlignment="1">
      <alignment horizontal="right" vertical="center"/>
    </xf>
    <xf numFmtId="0" fontId="20" fillId="0" borderId="0" xfId="0" applyFont="1">
      <alignment vertical="center"/>
    </xf>
    <xf numFmtId="0" fontId="9" fillId="2" borderId="148" xfId="1" quotePrefix="1" applyFont="1" applyFill="1" applyBorder="1" applyAlignment="1" applyProtection="1">
      <alignment horizontal="center" vertical="center"/>
      <protection locked="0"/>
    </xf>
    <xf numFmtId="0" fontId="22" fillId="2" borderId="63" xfId="1" quotePrefix="1" applyFont="1" applyFill="1" applyBorder="1" applyAlignment="1" applyProtection="1">
      <alignment horizontal="center" vertical="center"/>
      <protection locked="0"/>
    </xf>
    <xf numFmtId="0" fontId="22" fillId="2" borderId="32" xfId="1" applyFont="1" applyFill="1" applyBorder="1" applyAlignment="1" applyProtection="1">
      <alignment horizontal="right" vertical="center"/>
      <protection locked="0"/>
    </xf>
    <xf numFmtId="0" fontId="70" fillId="3" borderId="56" xfId="0" applyFont="1" applyFill="1" applyBorder="1">
      <alignment vertical="center"/>
    </xf>
    <xf numFmtId="0" fontId="70" fillId="3" borderId="18" xfId="0" applyFont="1" applyFill="1" applyBorder="1" applyAlignment="1">
      <alignment horizontal="center" vertical="center"/>
    </xf>
    <xf numFmtId="0" fontId="70" fillId="3" borderId="128" xfId="0" applyFont="1" applyFill="1" applyBorder="1">
      <alignment vertical="center"/>
    </xf>
    <xf numFmtId="0" fontId="70" fillId="3" borderId="41" xfId="0" applyFont="1" applyFill="1" applyBorder="1" applyAlignment="1">
      <alignment horizontal="center" vertical="center"/>
    </xf>
    <xf numFmtId="0" fontId="70" fillId="3" borderId="146" xfId="0" applyFont="1" applyFill="1" applyBorder="1" applyAlignment="1">
      <alignment horizontal="center" vertical="center"/>
    </xf>
    <xf numFmtId="0" fontId="70" fillId="4" borderId="139" xfId="0" applyFont="1" applyFill="1" applyBorder="1">
      <alignment vertical="center"/>
    </xf>
    <xf numFmtId="179" fontId="87" fillId="0" borderId="140" xfId="3" applyNumberFormat="1" applyFont="1" applyBorder="1">
      <alignment vertical="center"/>
    </xf>
    <xf numFmtId="38" fontId="87" fillId="3" borderId="143" xfId="3" applyFont="1" applyFill="1" applyBorder="1">
      <alignment vertical="center"/>
    </xf>
    <xf numFmtId="0" fontId="70" fillId="4" borderId="141" xfId="0" applyFont="1" applyFill="1" applyBorder="1">
      <alignment vertical="center"/>
    </xf>
    <xf numFmtId="179" fontId="87" fillId="0" borderId="142" xfId="3" applyNumberFormat="1" applyFont="1" applyBorder="1">
      <alignment vertical="center"/>
    </xf>
    <xf numFmtId="38" fontId="87" fillId="3" borderId="144" xfId="3" applyFont="1" applyFill="1" applyBorder="1">
      <alignment vertical="center"/>
    </xf>
    <xf numFmtId="0" fontId="70" fillId="4" borderId="69" xfId="0" applyFont="1" applyFill="1" applyBorder="1">
      <alignment vertical="center"/>
    </xf>
    <xf numFmtId="179" fontId="87" fillId="0" borderId="45" xfId="3" applyNumberFormat="1" applyFont="1" applyBorder="1">
      <alignment vertical="center"/>
    </xf>
    <xf numFmtId="38" fontId="87" fillId="3" borderId="145" xfId="3" applyFont="1" applyFill="1" applyBorder="1">
      <alignment vertical="center"/>
    </xf>
    <xf numFmtId="38" fontId="87" fillId="3" borderId="67" xfId="3" applyFont="1" applyFill="1" applyBorder="1">
      <alignment vertical="center"/>
    </xf>
    <xf numFmtId="0" fontId="29" fillId="2" borderId="33" xfId="1" quotePrefix="1" applyFont="1" applyFill="1" applyBorder="1" applyAlignment="1" applyProtection="1">
      <alignment horizontal="center" vertical="center"/>
      <protection locked="0"/>
    </xf>
    <xf numFmtId="0" fontId="29" fillId="0" borderId="32" xfId="1" applyFont="1" applyBorder="1" applyAlignment="1" applyProtection="1">
      <alignment horizontal="center" vertical="center"/>
      <protection locked="0"/>
    </xf>
    <xf numFmtId="0" fontId="29" fillId="12" borderId="32" xfId="0" applyFont="1" applyFill="1" applyBorder="1" applyAlignment="1">
      <alignment horizontal="center" vertical="center"/>
    </xf>
    <xf numFmtId="0" fontId="29" fillId="0" borderId="35" xfId="0" applyFont="1" applyBorder="1" applyAlignment="1">
      <alignment horizontal="center" vertical="center"/>
    </xf>
    <xf numFmtId="0" fontId="66" fillId="2" borderId="63" xfId="1" quotePrefix="1" applyFont="1" applyFill="1" applyBorder="1" applyAlignment="1" applyProtection="1">
      <alignment horizontal="center" vertical="center"/>
      <protection locked="0"/>
    </xf>
    <xf numFmtId="0" fontId="29" fillId="0" borderId="41" xfId="1" applyFont="1" applyBorder="1" applyAlignment="1" applyProtection="1">
      <alignment horizontal="center" vertical="center"/>
      <protection locked="0"/>
    </xf>
    <xf numFmtId="0" fontId="66" fillId="12" borderId="41" xfId="0" applyFont="1" applyFill="1" applyBorder="1" applyAlignment="1">
      <alignment horizontal="center" vertical="center"/>
    </xf>
    <xf numFmtId="0" fontId="29" fillId="0" borderId="58" xfId="0" applyFont="1" applyBorder="1" applyAlignment="1">
      <alignment horizontal="center" vertical="center"/>
    </xf>
    <xf numFmtId="0" fontId="70" fillId="3" borderId="128" xfId="0" applyFont="1" applyFill="1" applyBorder="1" applyAlignment="1">
      <alignment horizontal="center" vertical="center"/>
    </xf>
    <xf numFmtId="0" fontId="5" fillId="5" borderId="0" xfId="0" applyFont="1" applyFill="1">
      <alignment vertical="center"/>
    </xf>
    <xf numFmtId="0" fontId="28" fillId="0" borderId="0" xfId="0" applyFont="1" applyBorder="1">
      <alignment vertical="center"/>
    </xf>
    <xf numFmtId="0" fontId="28" fillId="3" borderId="1" xfId="0" applyFont="1" applyFill="1" applyBorder="1" applyAlignment="1">
      <alignment horizontal="center" vertical="center"/>
    </xf>
    <xf numFmtId="180" fontId="28" fillId="0" borderId="0" xfId="0" applyNumberFormat="1" applyFont="1">
      <alignment vertical="center"/>
    </xf>
    <xf numFmtId="180" fontId="29" fillId="0" borderId="0" xfId="0" applyNumberFormat="1" applyFont="1" applyAlignment="1">
      <alignment horizontal="center" vertical="center"/>
    </xf>
    <xf numFmtId="180" fontId="28" fillId="0" borderId="0" xfId="0" applyNumberFormat="1" applyFont="1" applyBorder="1">
      <alignment vertical="center"/>
    </xf>
    <xf numFmtId="180" fontId="28" fillId="3" borderId="0" xfId="0" applyNumberFormat="1" applyFont="1" applyFill="1" applyBorder="1" applyAlignment="1">
      <alignment horizontal="center" vertical="center" shrinkToFit="1"/>
    </xf>
    <xf numFmtId="180" fontId="80" fillId="3" borderId="0" xfId="0" applyNumberFormat="1" applyFont="1" applyFill="1" applyBorder="1" applyAlignment="1">
      <alignment horizontal="center" vertical="center"/>
    </xf>
    <xf numFmtId="0" fontId="70" fillId="3" borderId="15" xfId="0" applyFont="1" applyFill="1" applyBorder="1">
      <alignment vertical="center"/>
    </xf>
    <xf numFmtId="38" fontId="13" fillId="0" borderId="123" xfId="3" applyFont="1" applyBorder="1">
      <alignment vertical="center"/>
    </xf>
    <xf numFmtId="0" fontId="28" fillId="0" borderId="153" xfId="0" applyFont="1" applyBorder="1" applyAlignment="1">
      <alignment horizontal="center" vertical="center"/>
    </xf>
    <xf numFmtId="0" fontId="28" fillId="0" borderId="156" xfId="0" applyFont="1" applyBorder="1" applyAlignment="1">
      <alignment horizontal="center" vertical="center"/>
    </xf>
    <xf numFmtId="0" fontId="9" fillId="2" borderId="33" xfId="1" quotePrefix="1" applyFont="1" applyFill="1" applyBorder="1" applyAlignment="1" applyProtection="1">
      <alignment horizontal="center" vertical="center"/>
      <protection locked="0"/>
    </xf>
    <xf numFmtId="0" fontId="9" fillId="12" borderId="32" xfId="0" applyFont="1" applyFill="1" applyBorder="1" applyAlignment="1">
      <alignment horizontal="center" vertical="center"/>
    </xf>
    <xf numFmtId="0" fontId="9" fillId="0" borderId="41" xfId="1" applyFont="1" applyBorder="1" applyAlignment="1" applyProtection="1">
      <alignment horizontal="center" vertical="center"/>
      <protection locked="0"/>
    </xf>
    <xf numFmtId="0" fontId="22" fillId="12" borderId="41" xfId="0" applyFont="1" applyFill="1" applyBorder="1" applyAlignment="1">
      <alignment horizontal="center" vertical="center"/>
    </xf>
    <xf numFmtId="0" fontId="9" fillId="0" borderId="58" xfId="0" applyFont="1" applyBorder="1" applyAlignment="1">
      <alignment horizontal="center" vertical="center"/>
    </xf>
    <xf numFmtId="0" fontId="81" fillId="0" borderId="0" xfId="0" applyFont="1" applyAlignment="1">
      <alignment horizontal="center" vertical="center"/>
    </xf>
    <xf numFmtId="0" fontId="28" fillId="0" borderId="17" xfId="0" applyFont="1" applyBorder="1">
      <alignment vertical="center"/>
    </xf>
    <xf numFmtId="0" fontId="28" fillId="19" borderId="93" xfId="0" applyFont="1" applyFill="1" applyBorder="1" applyAlignment="1">
      <alignment horizontal="center" vertical="center" wrapText="1"/>
    </xf>
    <xf numFmtId="0" fontId="28" fillId="19" borderId="127" xfId="0" applyFont="1" applyFill="1" applyBorder="1" applyAlignment="1">
      <alignment horizontal="center" vertical="center" wrapText="1"/>
    </xf>
    <xf numFmtId="0" fontId="28" fillId="19" borderId="4" xfId="0" applyFont="1" applyFill="1" applyBorder="1" applyAlignment="1">
      <alignment horizontal="center" vertical="center" wrapText="1"/>
    </xf>
    <xf numFmtId="0" fontId="28" fillId="19" borderId="34" xfId="0" applyFont="1" applyFill="1" applyBorder="1" applyAlignment="1">
      <alignment horizontal="center" vertical="center" wrapText="1"/>
    </xf>
    <xf numFmtId="178" fontId="28" fillId="3" borderId="10" xfId="0" applyNumberFormat="1" applyFont="1" applyFill="1" applyBorder="1" applyAlignment="1">
      <alignment horizontal="center" vertical="center"/>
    </xf>
    <xf numFmtId="0" fontId="28" fillId="20" borderId="17" xfId="0" applyFont="1" applyFill="1" applyBorder="1">
      <alignment vertical="center"/>
    </xf>
    <xf numFmtId="0" fontId="28" fillId="3" borderId="16" xfId="0" applyFont="1" applyFill="1" applyBorder="1">
      <alignment vertical="center"/>
    </xf>
    <xf numFmtId="0" fontId="28" fillId="3" borderId="17" xfId="0" applyFont="1" applyFill="1" applyBorder="1">
      <alignment vertical="center"/>
    </xf>
    <xf numFmtId="0" fontId="28" fillId="4" borderId="17" xfId="0" applyFont="1" applyFill="1" applyBorder="1" applyAlignment="1">
      <alignment horizontal="center" vertical="center"/>
    </xf>
    <xf numFmtId="0" fontId="5" fillId="4" borderId="17" xfId="0" applyFont="1" applyFill="1" applyBorder="1">
      <alignment vertical="center"/>
    </xf>
    <xf numFmtId="0" fontId="28" fillId="20" borderId="17" xfId="0" applyFont="1" applyFill="1" applyBorder="1" applyAlignment="1">
      <alignment horizontal="center" vertical="center"/>
    </xf>
    <xf numFmtId="0" fontId="28" fillId="20" borderId="17" xfId="0" applyFont="1" applyFill="1" applyBorder="1" applyAlignment="1">
      <alignment horizontal="left" vertical="center"/>
    </xf>
    <xf numFmtId="0" fontId="69" fillId="20" borderId="17" xfId="0" applyFont="1" applyFill="1" applyBorder="1">
      <alignment vertical="center"/>
    </xf>
    <xf numFmtId="0" fontId="5" fillId="20" borderId="17" xfId="0" applyFont="1" applyFill="1" applyBorder="1" applyAlignment="1">
      <alignment horizontal="left" vertical="center"/>
    </xf>
    <xf numFmtId="0" fontId="28" fillId="0" borderId="17" xfId="0" applyFont="1" applyBorder="1" applyAlignment="1">
      <alignment horizontal="center" vertical="center"/>
    </xf>
    <xf numFmtId="0" fontId="69" fillId="0" borderId="17" xfId="0" applyFont="1" applyBorder="1">
      <alignment vertical="center"/>
    </xf>
    <xf numFmtId="0" fontId="28" fillId="3" borderId="0" xfId="0" applyFont="1" applyFill="1" applyBorder="1">
      <alignment vertical="center"/>
    </xf>
    <xf numFmtId="181" fontId="28" fillId="0" borderId="1" xfId="0" applyNumberFormat="1" applyFont="1" applyBorder="1" applyAlignment="1">
      <alignment horizontal="center" vertical="center"/>
    </xf>
    <xf numFmtId="0" fontId="28" fillId="0" borderId="104" xfId="0" applyFont="1" applyBorder="1" applyAlignment="1">
      <alignment horizontal="center" vertical="center"/>
    </xf>
    <xf numFmtId="0" fontId="28" fillId="0" borderId="71" xfId="0" applyFont="1" applyBorder="1" applyAlignment="1">
      <alignment horizontal="center" vertical="center"/>
    </xf>
    <xf numFmtId="0" fontId="28" fillId="0" borderId="72" xfId="0" applyFont="1" applyBorder="1" applyAlignment="1">
      <alignment horizontal="center" vertical="center"/>
    </xf>
    <xf numFmtId="0" fontId="93" fillId="0" borderId="1" xfId="0" applyFont="1" applyBorder="1" applyAlignment="1">
      <alignment horizontal="center" vertical="center"/>
    </xf>
    <xf numFmtId="178" fontId="69" fillId="0" borderId="1" xfId="0" applyNumberFormat="1" applyFont="1" applyBorder="1" applyAlignment="1">
      <alignment horizontal="center" vertical="center" wrapText="1"/>
    </xf>
    <xf numFmtId="0" fontId="70" fillId="3" borderId="32" xfId="0" applyFont="1" applyFill="1" applyBorder="1">
      <alignment vertical="center"/>
    </xf>
    <xf numFmtId="2" fontId="90" fillId="3" borderId="0" xfId="0" applyNumberFormat="1" applyFont="1" applyFill="1" applyBorder="1" applyAlignment="1">
      <alignment horizontal="right" vertical="center"/>
    </xf>
    <xf numFmtId="0" fontId="54" fillId="4" borderId="13" xfId="0" applyFont="1" applyFill="1" applyBorder="1" applyAlignment="1">
      <alignment horizontal="center" vertical="center"/>
    </xf>
    <xf numFmtId="0" fontId="17" fillId="4" borderId="15" xfId="0" applyFont="1" applyFill="1" applyBorder="1" applyAlignment="1">
      <alignment horizontal="center" vertical="center"/>
    </xf>
    <xf numFmtId="178" fontId="93" fillId="0" borderId="1" xfId="0" applyNumberFormat="1" applyFont="1" applyBorder="1" applyAlignment="1">
      <alignment horizontal="center" vertical="center"/>
    </xf>
    <xf numFmtId="178" fontId="0" fillId="0" borderId="147" xfId="0" applyNumberFormat="1" applyFont="1" applyBorder="1" applyAlignment="1">
      <alignment horizontal="center" vertical="center"/>
    </xf>
    <xf numFmtId="178" fontId="0" fillId="0" borderId="5" xfId="0" applyNumberFormat="1" applyFont="1" applyBorder="1" applyAlignment="1">
      <alignment horizontal="center" vertical="center"/>
    </xf>
    <xf numFmtId="178" fontId="0" fillId="0" borderId="1" xfId="0" applyNumberFormat="1" applyFont="1" applyBorder="1" applyAlignment="1">
      <alignment horizontal="center" vertical="center"/>
    </xf>
    <xf numFmtId="0" fontId="0" fillId="3" borderId="163" xfId="0" applyFill="1" applyBorder="1" applyAlignment="1">
      <alignment horizontal="right" vertical="center"/>
    </xf>
    <xf numFmtId="0" fontId="28" fillId="19" borderId="98" xfId="0" applyFont="1" applyFill="1" applyBorder="1" applyAlignment="1">
      <alignment horizontal="center" vertical="center" wrapText="1"/>
    </xf>
    <xf numFmtId="0" fontId="28" fillId="19" borderId="38" xfId="0" applyFont="1" applyFill="1" applyBorder="1" applyAlignment="1">
      <alignment horizontal="center" vertical="center" wrapText="1"/>
    </xf>
    <xf numFmtId="0" fontId="81" fillId="3" borderId="28" xfId="0" applyFont="1" applyFill="1" applyBorder="1" applyAlignment="1">
      <alignment horizontal="right" vertical="center" wrapText="1"/>
    </xf>
    <xf numFmtId="0" fontId="28" fillId="3" borderId="164" xfId="0" applyFont="1" applyFill="1" applyBorder="1" applyAlignment="1">
      <alignment horizontal="center" vertical="center" wrapText="1"/>
    </xf>
    <xf numFmtId="0" fontId="81" fillId="3" borderId="99" xfId="0" applyFont="1" applyFill="1" applyBorder="1" applyAlignment="1">
      <alignment vertical="center"/>
    </xf>
    <xf numFmtId="0" fontId="0" fillId="0" borderId="29" xfId="0" applyBorder="1" applyAlignment="1">
      <alignment horizontal="center" vertical="center"/>
    </xf>
    <xf numFmtId="0" fontId="28" fillId="11" borderId="2" xfId="0" applyFont="1" applyFill="1" applyBorder="1" applyAlignment="1">
      <alignment horizontal="center" vertical="center" wrapText="1"/>
    </xf>
    <xf numFmtId="2" fontId="28" fillId="3" borderId="1" xfId="0" applyNumberFormat="1" applyFont="1" applyFill="1" applyBorder="1" applyAlignment="1">
      <alignment horizontal="center" vertical="center" wrapText="1"/>
    </xf>
    <xf numFmtId="2" fontId="71" fillId="3" borderId="0" xfId="0" applyNumberFormat="1" applyFont="1" applyFill="1" applyBorder="1" applyAlignment="1">
      <alignment horizontal="center" vertical="center"/>
    </xf>
    <xf numFmtId="180" fontId="80" fillId="3" borderId="0" xfId="0" applyNumberFormat="1" applyFont="1" applyFill="1" applyBorder="1" applyAlignment="1">
      <alignment vertical="center"/>
    </xf>
    <xf numFmtId="0" fontId="54" fillId="0" borderId="105" xfId="0" applyFont="1" applyBorder="1" applyAlignment="1">
      <alignment horizontal="left" vertical="center"/>
    </xf>
    <xf numFmtId="0" fontId="82" fillId="0" borderId="105" xfId="0" applyFont="1" applyBorder="1" applyAlignment="1">
      <alignment vertical="center"/>
    </xf>
    <xf numFmtId="0" fontId="28" fillId="4" borderId="5" xfId="0" applyFont="1" applyFill="1" applyBorder="1" applyAlignment="1">
      <alignment horizontal="center" vertical="center"/>
    </xf>
    <xf numFmtId="0" fontId="28" fillId="0" borderId="16" xfId="0" applyFont="1" applyBorder="1" applyAlignment="1">
      <alignment horizontal="center" vertical="center"/>
    </xf>
    <xf numFmtId="0" fontId="28" fillId="3" borderId="1" xfId="0" applyFont="1" applyFill="1" applyBorder="1" applyAlignment="1">
      <alignment horizontal="center" vertical="top" wrapText="1"/>
    </xf>
    <xf numFmtId="182" fontId="28" fillId="0" borderId="8" xfId="0" applyNumberFormat="1" applyFont="1" applyBorder="1" applyAlignment="1">
      <alignment vertical="center"/>
    </xf>
    <xf numFmtId="178" fontId="71" fillId="0" borderId="1" xfId="0" applyNumberFormat="1" applyFont="1" applyBorder="1" applyAlignment="1">
      <alignment horizontal="center" vertical="center"/>
    </xf>
    <xf numFmtId="0" fontId="0" fillId="0" borderId="16" xfId="0" applyFont="1" applyBorder="1" applyAlignment="1">
      <alignment horizontal="center" vertical="center"/>
    </xf>
    <xf numFmtId="178" fontId="29" fillId="0" borderId="1" xfId="0" applyNumberFormat="1" applyFont="1" applyBorder="1" applyAlignment="1">
      <alignment horizontal="center" vertical="center"/>
    </xf>
    <xf numFmtId="0" fontId="28" fillId="0" borderId="0" xfId="0" applyFont="1" applyBorder="1" applyAlignment="1">
      <alignment vertical="center"/>
    </xf>
    <xf numFmtId="0" fontId="28" fillId="0" borderId="82" xfId="0" applyFont="1" applyBorder="1">
      <alignment vertical="center"/>
    </xf>
    <xf numFmtId="0" fontId="80" fillId="3" borderId="147" xfId="0" applyFont="1" applyFill="1" applyBorder="1" applyAlignment="1">
      <alignment vertical="center"/>
    </xf>
    <xf numFmtId="0" fontId="0" fillId="0" borderId="0" xfId="0" applyAlignment="1">
      <alignment vertical="center"/>
    </xf>
    <xf numFmtId="0" fontId="6" fillId="3" borderId="0" xfId="0" applyFont="1" applyFill="1" applyAlignment="1">
      <alignment vertical="center"/>
    </xf>
    <xf numFmtId="0" fontId="0" fillId="3" borderId="0" xfId="0" applyFill="1" applyAlignment="1">
      <alignment vertical="center"/>
    </xf>
    <xf numFmtId="0" fontId="99" fillId="3" borderId="0" xfId="0" applyFont="1" applyFill="1" applyBorder="1" applyAlignment="1">
      <alignment horizontal="right" vertical="center"/>
    </xf>
    <xf numFmtId="0" fontId="99" fillId="0" borderId="0" xfId="0" applyFont="1">
      <alignment vertical="center"/>
    </xf>
    <xf numFmtId="0" fontId="99" fillId="3" borderId="0" xfId="0" applyFont="1" applyFill="1" applyAlignment="1">
      <alignment horizontal="center" vertical="center"/>
    </xf>
    <xf numFmtId="0" fontId="99" fillId="3" borderId="0" xfId="0" applyFont="1" applyFill="1" applyAlignment="1">
      <alignment horizontal="left" vertical="center"/>
    </xf>
    <xf numFmtId="0" fontId="99" fillId="3" borderId="0" xfId="0" applyFont="1" applyFill="1" applyAlignment="1">
      <alignment horizontal="right" vertical="center"/>
    </xf>
    <xf numFmtId="0" fontId="10" fillId="0" borderId="0" xfId="0" applyFont="1">
      <alignment vertical="center"/>
    </xf>
    <xf numFmtId="0" fontId="99" fillId="3" borderId="0" xfId="0" applyFont="1" applyFill="1">
      <alignment vertical="center"/>
    </xf>
    <xf numFmtId="0" fontId="0" fillId="0" borderId="0" xfId="0" applyBorder="1" applyAlignment="1">
      <alignment vertical="center" wrapText="1"/>
    </xf>
    <xf numFmtId="0" fontId="28" fillId="3" borderId="0" xfId="0" applyFont="1" applyFill="1" applyBorder="1" applyAlignment="1">
      <alignment horizontal="center" vertical="center"/>
    </xf>
    <xf numFmtId="2" fontId="80" fillId="3" borderId="0" xfId="0" applyNumberFormat="1" applyFont="1" applyFill="1" applyBorder="1" applyAlignment="1">
      <alignment vertical="center"/>
    </xf>
    <xf numFmtId="0" fontId="28" fillId="0" borderId="0" xfId="0" applyFont="1" applyAlignment="1">
      <alignment horizontal="center" vertical="center"/>
    </xf>
    <xf numFmtId="0" fontId="28" fillId="0" borderId="10" xfId="0" applyFont="1" applyBorder="1" applyAlignment="1">
      <alignment horizontal="center" vertical="center"/>
    </xf>
    <xf numFmtId="0" fontId="28" fillId="11" borderId="3" xfId="0" applyFont="1" applyFill="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28" fillId="0" borderId="4" xfId="0" applyFont="1" applyBorder="1" applyAlignment="1">
      <alignment horizontal="center" vertical="center"/>
    </xf>
    <xf numFmtId="0" fontId="0" fillId="0" borderId="134" xfId="0" applyBorder="1" applyAlignment="1">
      <alignment horizontal="center" vertical="center" wrapText="1"/>
    </xf>
    <xf numFmtId="0" fontId="0" fillId="0" borderId="135" xfId="0" applyBorder="1" applyAlignment="1">
      <alignment vertical="center"/>
    </xf>
    <xf numFmtId="0" fontId="28" fillId="0" borderId="0" xfId="0" applyFont="1">
      <alignment vertical="center"/>
    </xf>
    <xf numFmtId="0" fontId="100" fillId="0" borderId="32" xfId="1" applyFont="1" applyBorder="1" applyAlignment="1" applyProtection="1">
      <alignment horizontal="center" vertical="center"/>
      <protection locked="0"/>
    </xf>
    <xf numFmtId="0" fontId="100" fillId="0" borderId="35" xfId="0" applyFont="1" applyBorder="1" applyAlignment="1">
      <alignment horizontal="center" vertical="center"/>
    </xf>
    <xf numFmtId="0" fontId="5" fillId="0" borderId="18" xfId="0" applyFont="1" applyBorder="1">
      <alignment vertical="center"/>
    </xf>
    <xf numFmtId="0" fontId="5" fillId="0" borderId="41" xfId="0" applyFont="1" applyBorder="1">
      <alignment vertical="center"/>
    </xf>
    <xf numFmtId="0" fontId="97" fillId="3" borderId="29" xfId="0" applyFont="1" applyFill="1" applyBorder="1" applyAlignment="1">
      <alignment horizontal="center" vertical="center" wrapText="1"/>
    </xf>
    <xf numFmtId="0" fontId="98" fillId="0" borderId="29" xfId="0" applyFont="1" applyBorder="1" applyAlignment="1">
      <alignment horizontal="center" vertical="center"/>
    </xf>
    <xf numFmtId="0" fontId="97" fillId="3" borderId="17" xfId="0" applyFont="1" applyFill="1" applyBorder="1" applyAlignment="1">
      <alignment horizontal="center" vertical="center" wrapText="1"/>
    </xf>
    <xf numFmtId="0" fontId="98" fillId="0" borderId="17" xfId="0" applyFont="1" applyBorder="1" applyAlignment="1">
      <alignment horizontal="center" vertical="center"/>
    </xf>
    <xf numFmtId="0" fontId="0" fillId="0" borderId="0" xfId="0" applyFont="1" applyAlignment="1">
      <alignment horizontal="left" vertical="center" wrapText="1"/>
    </xf>
    <xf numFmtId="0" fontId="22" fillId="2" borderId="25" xfId="1" quotePrefix="1" applyFont="1" applyFill="1" applyBorder="1" applyAlignment="1" applyProtection="1">
      <alignment horizontal="center" vertical="center" wrapText="1"/>
      <protection locked="0"/>
    </xf>
    <xf numFmtId="0" fontId="5" fillId="0" borderId="0" xfId="0" applyFont="1" applyAlignment="1">
      <alignment horizontal="right" vertical="center"/>
    </xf>
    <xf numFmtId="0" fontId="77" fillId="0" borderId="17" xfId="0" applyFont="1" applyBorder="1" applyAlignment="1">
      <alignment horizontal="center" vertical="center"/>
    </xf>
    <xf numFmtId="0" fontId="37" fillId="20" borderId="17" xfId="0" applyFont="1" applyFill="1" applyBorder="1" applyAlignment="1">
      <alignment horizontal="left" vertical="center"/>
    </xf>
    <xf numFmtId="0" fontId="37" fillId="0" borderId="1" xfId="0" applyFont="1" applyBorder="1" applyAlignment="1">
      <alignment horizontal="center" vertical="center" wrapText="1"/>
    </xf>
    <xf numFmtId="0" fontId="37" fillId="0" borderId="29" xfId="0" applyFont="1" applyBorder="1" applyAlignment="1">
      <alignment horizontal="center" vertical="center" wrapText="1"/>
    </xf>
    <xf numFmtId="0" fontId="30" fillId="3" borderId="32" xfId="0" applyFont="1" applyFill="1" applyBorder="1" applyAlignment="1">
      <alignment horizontal="center" vertical="center" wrapText="1"/>
    </xf>
    <xf numFmtId="0" fontId="30" fillId="3" borderId="32" xfId="0" applyFont="1" applyFill="1" applyBorder="1" applyAlignment="1">
      <alignment horizontal="center" vertical="center" textRotation="255" wrapText="1"/>
    </xf>
    <xf numFmtId="0" fontId="84" fillId="3" borderId="17" xfId="0" applyFont="1" applyFill="1" applyBorder="1" applyAlignment="1">
      <alignment horizontal="center" vertical="center" wrapText="1"/>
    </xf>
    <xf numFmtId="0" fontId="84" fillId="3" borderId="17" xfId="0" applyFont="1" applyFill="1" applyBorder="1" applyAlignment="1">
      <alignment horizontal="center" vertical="center" textRotation="255" wrapText="1"/>
    </xf>
    <xf numFmtId="0" fontId="78" fillId="0" borderId="32" xfId="0" applyFont="1" applyBorder="1" applyAlignment="1">
      <alignment horizontal="left" vertical="center" wrapText="1"/>
    </xf>
    <xf numFmtId="0" fontId="0" fillId="3" borderId="0" xfId="0" applyFill="1">
      <alignment vertical="center"/>
    </xf>
    <xf numFmtId="0" fontId="57" fillId="0" borderId="0" xfId="0" applyFont="1" applyAlignment="1">
      <alignment horizontal="center" vertical="center" shrinkToFit="1"/>
    </xf>
    <xf numFmtId="180" fontId="28" fillId="3" borderId="0" xfId="0" applyNumberFormat="1" applyFont="1" applyFill="1">
      <alignment vertical="center"/>
    </xf>
    <xf numFmtId="0" fontId="28" fillId="3" borderId="0" xfId="0" applyFont="1" applyFill="1" applyAlignment="1">
      <alignment horizontal="center" vertical="center" shrinkToFit="1"/>
    </xf>
    <xf numFmtId="0" fontId="0" fillId="3" borderId="0" xfId="0" applyFont="1" applyFill="1" applyAlignment="1">
      <alignment horizontal="left" vertical="center" wrapText="1"/>
    </xf>
    <xf numFmtId="0" fontId="6" fillId="3" borderId="0" xfId="0" applyFont="1" applyFill="1" applyAlignment="1">
      <alignment horizontal="left" vertical="center"/>
    </xf>
    <xf numFmtId="0" fontId="72" fillId="3" borderId="0" xfId="0" applyFont="1" applyFill="1">
      <alignment vertical="center"/>
    </xf>
    <xf numFmtId="0" fontId="70" fillId="0" borderId="46" xfId="0" applyFont="1" applyBorder="1" applyAlignment="1">
      <alignment vertical="center"/>
    </xf>
    <xf numFmtId="0" fontId="25" fillId="3" borderId="0" xfId="0" applyFont="1" applyFill="1">
      <alignment vertical="center"/>
    </xf>
    <xf numFmtId="0" fontId="37" fillId="20" borderId="17" xfId="0" applyFont="1" applyFill="1" applyBorder="1">
      <alignment vertical="center"/>
    </xf>
    <xf numFmtId="0" fontId="0" fillId="0" borderId="0" xfId="0" applyBorder="1" applyAlignment="1">
      <alignment vertical="center" wrapText="1"/>
    </xf>
    <xf numFmtId="0" fontId="5" fillId="0" borderId="0" xfId="0" applyFont="1" applyAlignment="1">
      <alignment horizontal="right" vertical="center"/>
    </xf>
    <xf numFmtId="0" fontId="2" fillId="0" borderId="0" xfId="5">
      <alignment vertical="center"/>
    </xf>
    <xf numFmtId="0" fontId="47" fillId="0" borderId="0" xfId="5" applyFont="1">
      <alignment vertical="center"/>
    </xf>
    <xf numFmtId="0" fontId="98" fillId="0" borderId="0" xfId="5" applyFont="1">
      <alignment vertical="center"/>
    </xf>
    <xf numFmtId="0" fontId="2" fillId="5" borderId="0" xfId="5" applyFill="1">
      <alignment vertical="center"/>
    </xf>
    <xf numFmtId="0" fontId="44" fillId="5" borderId="83" xfId="5" applyFont="1" applyFill="1" applyBorder="1" applyAlignment="1">
      <alignment horizontal="center" vertical="center"/>
    </xf>
    <xf numFmtId="0" fontId="44" fillId="5" borderId="172" xfId="5" applyFont="1" applyFill="1" applyBorder="1" applyAlignment="1">
      <alignment horizontal="center" vertical="center"/>
    </xf>
    <xf numFmtId="0" fontId="44" fillId="5" borderId="81" xfId="5" applyFont="1" applyFill="1" applyBorder="1" applyAlignment="1">
      <alignment horizontal="center" vertical="center"/>
    </xf>
    <xf numFmtId="0" fontId="44" fillId="5" borderId="68" xfId="5" applyFont="1" applyFill="1" applyBorder="1">
      <alignment vertical="center"/>
    </xf>
    <xf numFmtId="0" fontId="44" fillId="5" borderId="173" xfId="5" applyFont="1" applyFill="1" applyBorder="1">
      <alignment vertical="center"/>
    </xf>
    <xf numFmtId="0" fontId="44" fillId="5" borderId="52" xfId="5" applyFont="1" applyFill="1" applyBorder="1">
      <alignment vertical="center"/>
    </xf>
    <xf numFmtId="0" fontId="104" fillId="0" borderId="0" xfId="5" applyFont="1">
      <alignment vertical="center"/>
    </xf>
    <xf numFmtId="0" fontId="105" fillId="21" borderId="1" xfId="5" applyFont="1" applyFill="1" applyBorder="1">
      <alignment vertical="center"/>
    </xf>
    <xf numFmtId="0" fontId="44" fillId="5" borderId="52" xfId="5" applyFont="1" applyFill="1" applyBorder="1" applyAlignment="1">
      <alignment vertical="center" wrapText="1"/>
    </xf>
    <xf numFmtId="0" fontId="44" fillId="0" borderId="1" xfId="5" applyFont="1" applyBorder="1">
      <alignment vertical="center"/>
    </xf>
    <xf numFmtId="0" fontId="44" fillId="5" borderId="80" xfId="5" applyFont="1" applyFill="1" applyBorder="1">
      <alignment vertical="center"/>
    </xf>
    <xf numFmtId="0" fontId="44" fillId="5" borderId="174" xfId="5" applyFont="1" applyFill="1" applyBorder="1">
      <alignment vertical="center"/>
    </xf>
    <xf numFmtId="0" fontId="44" fillId="5" borderId="79" xfId="5" applyFont="1" applyFill="1" applyBorder="1">
      <alignment vertical="center"/>
    </xf>
    <xf numFmtId="0" fontId="43" fillId="0" borderId="18" xfId="0" applyFont="1" applyBorder="1" applyAlignment="1">
      <alignment horizontal="left" vertical="center" wrapText="1"/>
    </xf>
    <xf numFmtId="0" fontId="43" fillId="0" borderId="41" xfId="0" applyFont="1" applyBorder="1" applyAlignment="1">
      <alignment horizontal="left" vertical="center" wrapText="1"/>
    </xf>
    <xf numFmtId="0" fontId="0" fillId="0" borderId="0" xfId="0" applyBorder="1" applyAlignment="1">
      <alignment horizontal="left" vertical="center"/>
    </xf>
    <xf numFmtId="0" fontId="0" fillId="0" borderId="0" xfId="0" applyBorder="1" applyAlignment="1">
      <alignment vertical="center" wrapText="1"/>
    </xf>
    <xf numFmtId="0" fontId="5" fillId="0" borderId="0" xfId="0" applyFont="1" applyAlignment="1">
      <alignment horizontal="right" vertical="center"/>
    </xf>
    <xf numFmtId="0" fontId="43" fillId="0" borderId="151" xfId="0" applyFont="1" applyBorder="1" applyAlignment="1">
      <alignment horizontal="left" vertical="center" wrapText="1"/>
    </xf>
    <xf numFmtId="0" fontId="5" fillId="0" borderId="151" xfId="0" applyFont="1" applyBorder="1">
      <alignment vertical="center"/>
    </xf>
    <xf numFmtId="0" fontId="0" fillId="0" borderId="0" xfId="0" applyAlignment="1">
      <alignment horizontal="right" vertical="center"/>
    </xf>
    <xf numFmtId="0" fontId="105" fillId="21" borderId="71" xfId="5" applyFont="1" applyFill="1" applyBorder="1">
      <alignment vertical="center"/>
    </xf>
    <xf numFmtId="0" fontId="44" fillId="0" borderId="71" xfId="5" applyFont="1" applyBorder="1">
      <alignment vertical="center"/>
    </xf>
    <xf numFmtId="0" fontId="44" fillId="5" borderId="173" xfId="5" applyFont="1" applyFill="1" applyBorder="1" applyAlignment="1">
      <alignment horizontal="center" vertical="center"/>
    </xf>
    <xf numFmtId="0" fontId="2" fillId="0" borderId="0" xfId="5" applyAlignment="1">
      <alignment horizontal="center" vertical="center"/>
    </xf>
    <xf numFmtId="0" fontId="106" fillId="0" borderId="72" xfId="5" applyFont="1" applyBorder="1" applyAlignment="1">
      <alignment horizontal="center" vertical="center"/>
    </xf>
    <xf numFmtId="0" fontId="44" fillId="0" borderId="29" xfId="5" applyFont="1" applyBorder="1">
      <alignment vertical="center"/>
    </xf>
    <xf numFmtId="0" fontId="44" fillId="0" borderId="157" xfId="5" applyFont="1" applyBorder="1">
      <alignment vertical="center"/>
    </xf>
    <xf numFmtId="0" fontId="106" fillId="0" borderId="160" xfId="5" applyFont="1" applyBorder="1" applyAlignment="1">
      <alignment horizontal="center" vertical="center"/>
    </xf>
    <xf numFmtId="0" fontId="105" fillId="21" borderId="31" xfId="5" applyFont="1" applyFill="1" applyBorder="1">
      <alignment vertical="center"/>
    </xf>
    <xf numFmtId="0" fontId="105" fillId="21" borderId="175" xfId="5" applyFont="1" applyFill="1" applyBorder="1">
      <alignment vertical="center"/>
    </xf>
    <xf numFmtId="0" fontId="106" fillId="0" borderId="176" xfId="5" applyFont="1" applyBorder="1" applyAlignment="1">
      <alignment horizontal="center" vertical="center"/>
    </xf>
    <xf numFmtId="0" fontId="1" fillId="2" borderId="157" xfId="5" applyFont="1" applyFill="1" applyBorder="1" applyAlignment="1">
      <alignment horizontal="center" vertical="center"/>
    </xf>
    <xf numFmtId="0" fontId="107" fillId="2" borderId="160" xfId="5" applyFont="1" applyFill="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0" borderId="10" xfId="0" applyFont="1" applyBorder="1" applyAlignment="1">
      <alignment horizontal="center" vertical="center"/>
    </xf>
    <xf numFmtId="0" fontId="28" fillId="3" borderId="0" xfId="0" applyFont="1" applyFill="1" applyBorder="1" applyAlignment="1">
      <alignment horizontal="center" vertical="center"/>
    </xf>
    <xf numFmtId="0" fontId="28" fillId="0" borderId="1" xfId="0" applyFont="1" applyBorder="1" applyAlignment="1">
      <alignment horizontal="center" vertical="center" wrapText="1"/>
    </xf>
    <xf numFmtId="0" fontId="28" fillId="3" borderId="0" xfId="0" applyFont="1" applyFill="1" applyAlignment="1">
      <alignment horizontal="center" vertical="center"/>
    </xf>
    <xf numFmtId="0" fontId="28" fillId="11" borderId="3" xfId="0" applyFont="1" applyFill="1" applyBorder="1" applyAlignment="1">
      <alignment horizontal="center" vertical="center" wrapText="1"/>
    </xf>
    <xf numFmtId="2" fontId="80" fillId="3" borderId="0" xfId="0" applyNumberFormat="1" applyFont="1" applyFill="1" applyBorder="1" applyAlignment="1">
      <alignment vertical="center"/>
    </xf>
    <xf numFmtId="0" fontId="66" fillId="0" borderId="0" xfId="1" quotePrefix="1" applyFont="1" applyAlignment="1" applyProtection="1">
      <alignment horizontal="left" vertical="center"/>
      <protection locked="0"/>
    </xf>
    <xf numFmtId="0" fontId="0" fillId="2" borderId="129" xfId="0" applyFill="1" applyBorder="1" applyAlignment="1">
      <alignment horizontal="center" vertical="center"/>
    </xf>
    <xf numFmtId="0" fontId="0" fillId="2" borderId="79" xfId="0" applyFill="1" applyBorder="1" applyAlignment="1">
      <alignment horizontal="center" vertical="center"/>
    </xf>
    <xf numFmtId="0" fontId="0" fillId="2" borderId="31" xfId="0" applyFill="1" applyBorder="1" applyAlignment="1">
      <alignment horizontal="center" vertical="center"/>
    </xf>
    <xf numFmtId="0" fontId="0" fillId="17" borderId="31" xfId="0" applyFill="1" applyBorder="1">
      <alignment vertical="center"/>
    </xf>
    <xf numFmtId="0" fontId="19" fillId="2" borderId="177" xfId="0" applyFont="1" applyFill="1" applyBorder="1">
      <alignment vertical="center"/>
    </xf>
    <xf numFmtId="0" fontId="70" fillId="2" borderId="146" xfId="0" applyFont="1" applyFill="1" applyBorder="1" applyAlignment="1">
      <alignment horizontal="center" vertical="center"/>
    </xf>
    <xf numFmtId="0" fontId="0" fillId="3" borderId="106" xfId="0" applyFill="1" applyBorder="1" applyAlignment="1">
      <alignment horizontal="center" vertical="center"/>
    </xf>
    <xf numFmtId="0" fontId="0" fillId="17" borderId="106" xfId="0" applyFill="1" applyBorder="1">
      <alignment vertical="center"/>
    </xf>
    <xf numFmtId="0" fontId="19" fillId="2" borderId="179" xfId="0" applyFont="1" applyFill="1" applyBorder="1">
      <alignment vertical="center"/>
    </xf>
    <xf numFmtId="0" fontId="0" fillId="2" borderId="39" xfId="0" applyFill="1" applyBorder="1" applyAlignment="1">
      <alignment horizontal="center" vertical="center"/>
    </xf>
    <xf numFmtId="0" fontId="0" fillId="2" borderId="52" xfId="0" applyFill="1" applyBorder="1" applyAlignment="1">
      <alignment horizontal="center" vertical="center"/>
    </xf>
    <xf numFmtId="0" fontId="30" fillId="2" borderId="19" xfId="0" applyFont="1" applyFill="1" applyBorder="1">
      <alignment vertical="center"/>
    </xf>
    <xf numFmtId="0" fontId="80" fillId="3" borderId="138" xfId="0" applyFont="1" applyFill="1" applyBorder="1" applyAlignment="1">
      <alignment vertical="center"/>
    </xf>
    <xf numFmtId="0" fontId="28" fillId="3" borderId="122" xfId="0" applyFont="1" applyFill="1" applyBorder="1" applyAlignment="1">
      <alignment horizontal="center" vertical="center" wrapText="1"/>
    </xf>
    <xf numFmtId="0" fontId="81" fillId="3" borderId="122" xfId="0" applyFont="1" applyFill="1" applyBorder="1" applyAlignment="1">
      <alignment horizontal="right" vertical="center" wrapText="1"/>
    </xf>
    <xf numFmtId="38" fontId="81" fillId="3" borderId="122" xfId="3" applyFont="1" applyFill="1" applyBorder="1" applyAlignment="1">
      <alignment horizontal="right" vertical="center" wrapText="1"/>
    </xf>
    <xf numFmtId="0" fontId="81" fillId="3" borderId="122" xfId="0" applyFont="1" applyFill="1" applyBorder="1" applyAlignment="1">
      <alignment horizontal="right" vertical="center"/>
    </xf>
    <xf numFmtId="0" fontId="81" fillId="3" borderId="122" xfId="0" applyFont="1" applyFill="1" applyBorder="1" applyAlignment="1">
      <alignment vertical="center"/>
    </xf>
    <xf numFmtId="0" fontId="21" fillId="3" borderId="0" xfId="0" applyFont="1" applyFill="1" applyBorder="1" applyAlignment="1">
      <alignment horizontal="left" vertical="top" wrapText="1"/>
    </xf>
    <xf numFmtId="0" fontId="28" fillId="0" borderId="109" xfId="0" applyFont="1" applyBorder="1" applyAlignment="1">
      <alignment horizontal="center" vertical="center"/>
    </xf>
    <xf numFmtId="178" fontId="71" fillId="0" borderId="26" xfId="0" applyNumberFormat="1" applyFont="1" applyBorder="1" applyAlignment="1">
      <alignment horizontal="center" vertical="center"/>
    </xf>
    <xf numFmtId="178" fontId="71" fillId="0" borderId="4" xfId="0" applyNumberFormat="1" applyFont="1" applyBorder="1" applyAlignment="1">
      <alignment horizontal="center" vertical="center"/>
    </xf>
    <xf numFmtId="0" fontId="80" fillId="3" borderId="180" xfId="0" applyFont="1" applyFill="1" applyBorder="1" applyAlignment="1">
      <alignment vertical="center"/>
    </xf>
    <xf numFmtId="0" fontId="16" fillId="2" borderId="33" xfId="1" quotePrefix="1" applyFont="1" applyFill="1" applyBorder="1" applyAlignment="1" applyProtection="1">
      <alignment horizontal="center" vertical="center"/>
      <protection locked="0"/>
    </xf>
    <xf numFmtId="0" fontId="17" fillId="2" borderId="28" xfId="0" applyFont="1" applyFill="1" applyBorder="1" applyAlignment="1">
      <alignment horizontal="center" vertical="center"/>
    </xf>
    <xf numFmtId="0" fontId="11" fillId="3" borderId="1" xfId="1" applyFont="1" applyFill="1" applyBorder="1" applyProtection="1">
      <alignment vertical="center"/>
      <protection locked="0"/>
    </xf>
    <xf numFmtId="0" fontId="0" fillId="3" borderId="1" xfId="0" applyFill="1" applyBorder="1">
      <alignment vertical="center"/>
    </xf>
    <xf numFmtId="0" fontId="0" fillId="3" borderId="26" xfId="0" applyFill="1" applyBorder="1">
      <alignment vertical="center"/>
    </xf>
    <xf numFmtId="0" fontId="38" fillId="3" borderId="15" xfId="4" applyFill="1" applyBorder="1" applyProtection="1">
      <alignment vertical="center"/>
      <protection locked="0"/>
    </xf>
    <xf numFmtId="0" fontId="0" fillId="3" borderId="15" xfId="0" applyFill="1" applyBorder="1">
      <alignment vertical="center"/>
    </xf>
    <xf numFmtId="0" fontId="0" fillId="3" borderId="27" xfId="0" applyFill="1" applyBorder="1">
      <alignment vertical="center"/>
    </xf>
    <xf numFmtId="177" fontId="11" fillId="3" borderId="13" xfId="1" applyNumberFormat="1" applyFont="1" applyFill="1" applyBorder="1" applyProtection="1">
      <alignment vertical="center"/>
      <protection locked="0"/>
    </xf>
    <xf numFmtId="177" fontId="0" fillId="3" borderId="13" xfId="0" applyNumberFormat="1" applyFill="1" applyBorder="1">
      <alignment vertical="center"/>
    </xf>
    <xf numFmtId="177" fontId="0" fillId="3" borderId="24" xfId="0" applyNumberFormat="1" applyFill="1" applyBorder="1">
      <alignment vertical="center"/>
    </xf>
    <xf numFmtId="0" fontId="11" fillId="3" borderId="34" xfId="1" applyFont="1" applyFill="1" applyBorder="1" applyProtection="1">
      <alignment vertical="center"/>
      <protection locked="0"/>
    </xf>
    <xf numFmtId="0" fontId="11" fillId="3" borderId="3" xfId="1" applyFont="1" applyFill="1" applyBorder="1" applyProtection="1">
      <alignment vertical="center"/>
      <protection locked="0"/>
    </xf>
    <xf numFmtId="0" fontId="11" fillId="3" borderId="7" xfId="1" applyFont="1" applyFill="1" applyBorder="1" applyProtection="1">
      <alignment vertical="center"/>
      <protection locked="0"/>
    </xf>
    <xf numFmtId="0" fontId="11" fillId="3" borderId="38" xfId="1" applyFont="1" applyFill="1" applyBorder="1" applyProtection="1">
      <alignment vertical="center"/>
      <protection locked="0"/>
    </xf>
    <xf numFmtId="0" fontId="11" fillId="3" borderId="8" xfId="1" applyFont="1" applyFill="1" applyBorder="1" applyProtection="1">
      <alignment vertical="center"/>
      <protection locked="0"/>
    </xf>
    <xf numFmtId="0" fontId="11" fillId="3" borderId="110" xfId="1" applyFont="1" applyFill="1" applyBorder="1" applyProtection="1">
      <alignment vertical="center"/>
      <protection locked="0"/>
    </xf>
    <xf numFmtId="177" fontId="11" fillId="3" borderId="4" xfId="1" applyNumberFormat="1" applyFont="1" applyFill="1" applyBorder="1" applyAlignment="1" applyProtection="1">
      <alignment vertical="center"/>
      <protection locked="0"/>
    </xf>
    <xf numFmtId="177" fontId="11" fillId="3" borderId="11" xfId="1" applyNumberFormat="1" applyFont="1" applyFill="1" applyBorder="1" applyAlignment="1" applyProtection="1">
      <alignment vertical="center"/>
      <protection locked="0"/>
    </xf>
    <xf numFmtId="0" fontId="0" fillId="0" borderId="10" xfId="0" applyBorder="1" applyAlignment="1">
      <alignment vertical="center"/>
    </xf>
    <xf numFmtId="0" fontId="0" fillId="0" borderId="11" xfId="0" applyBorder="1" applyAlignment="1">
      <alignment vertical="center"/>
    </xf>
    <xf numFmtId="177" fontId="11" fillId="3" borderId="10" xfId="1" applyNumberFormat="1" applyFont="1" applyFill="1" applyBorder="1" applyAlignment="1" applyProtection="1">
      <alignment vertical="center"/>
      <protection locked="0"/>
    </xf>
    <xf numFmtId="0" fontId="11" fillId="3" borderId="4" xfId="1" applyFont="1" applyFill="1" applyBorder="1" applyProtection="1">
      <alignment vertical="center"/>
      <protection locked="0"/>
    </xf>
    <xf numFmtId="0" fontId="11" fillId="3" borderId="10" xfId="1" applyFont="1" applyFill="1" applyBorder="1" applyProtection="1">
      <alignment vertical="center"/>
      <protection locked="0"/>
    </xf>
    <xf numFmtId="0" fontId="11" fillId="3" borderId="11" xfId="1" applyFont="1" applyFill="1" applyBorder="1" applyProtection="1">
      <alignment vertical="center"/>
      <protection locked="0"/>
    </xf>
    <xf numFmtId="0" fontId="38" fillId="3" borderId="156" xfId="4" applyFill="1" applyBorder="1" applyProtection="1">
      <alignment vertical="center"/>
      <protection locked="0"/>
    </xf>
    <xf numFmtId="0" fontId="38" fillId="3" borderId="165" xfId="4" applyFill="1" applyBorder="1" applyProtection="1">
      <alignment vertical="center"/>
      <protection locked="0"/>
    </xf>
    <xf numFmtId="0" fontId="38" fillId="3" borderId="166" xfId="4" applyFill="1" applyBorder="1" applyProtection="1">
      <alignment vertical="center"/>
      <protection locked="0"/>
    </xf>
    <xf numFmtId="0" fontId="5" fillId="0" borderId="0" xfId="0" applyFont="1" applyAlignment="1">
      <alignment horizontal="left" vertical="center"/>
    </xf>
    <xf numFmtId="0" fontId="0" fillId="0" borderId="0" xfId="0" applyAlignment="1">
      <alignment horizontal="left" vertical="center"/>
    </xf>
    <xf numFmtId="0" fontId="74" fillId="3" borderId="0" xfId="0" applyFont="1" applyFill="1" applyAlignment="1">
      <alignment horizontal="right" vertical="center"/>
    </xf>
    <xf numFmtId="0" fontId="86" fillId="3" borderId="0" xfId="0" applyFont="1" applyFill="1" applyAlignment="1">
      <alignment horizontal="right" vertical="center"/>
    </xf>
    <xf numFmtId="0" fontId="5" fillId="6" borderId="0" xfId="0" applyFont="1" applyFill="1" applyAlignment="1">
      <alignment horizontal="center" vertical="center"/>
    </xf>
    <xf numFmtId="0" fontId="77" fillId="2" borderId="34" xfId="0" applyFont="1" applyFill="1" applyBorder="1" applyAlignment="1">
      <alignment horizontal="center" vertical="center"/>
    </xf>
    <xf numFmtId="0" fontId="77" fillId="2" borderId="3" xfId="0" applyFont="1" applyFill="1" applyBorder="1" applyAlignment="1">
      <alignment horizontal="center" vertical="center"/>
    </xf>
    <xf numFmtId="0" fontId="84" fillId="2" borderId="2" xfId="0" applyFont="1" applyFill="1" applyBorder="1" applyAlignment="1">
      <alignment horizontal="center" vertical="center"/>
    </xf>
    <xf numFmtId="0" fontId="77" fillId="2" borderId="32" xfId="0" applyFont="1" applyFill="1" applyBorder="1" applyAlignment="1">
      <alignment horizontal="center" vertical="center"/>
    </xf>
    <xf numFmtId="0" fontId="84" fillId="2" borderId="106" xfId="0" applyFont="1" applyFill="1" applyBorder="1" applyAlignment="1">
      <alignment horizontal="center" vertical="center"/>
    </xf>
    <xf numFmtId="0" fontId="43" fillId="0" borderId="170" xfId="0" applyFont="1" applyBorder="1" applyAlignment="1">
      <alignment vertical="top" wrapText="1"/>
    </xf>
    <xf numFmtId="0" fontId="19" fillId="0" borderId="64" xfId="0" applyFont="1" applyBorder="1" applyAlignment="1">
      <alignment vertical="top"/>
    </xf>
    <xf numFmtId="0" fontId="19" fillId="0" borderId="171" xfId="0" applyFont="1" applyBorder="1" applyAlignment="1">
      <alignment vertical="top"/>
    </xf>
    <xf numFmtId="0" fontId="19" fillId="0" borderId="169" xfId="0" applyFont="1" applyBorder="1" applyAlignment="1">
      <alignment vertical="top" wrapText="1"/>
    </xf>
    <xf numFmtId="0" fontId="19" fillId="0" borderId="82" xfId="0" applyFont="1" applyBorder="1" applyAlignment="1">
      <alignment vertical="top"/>
    </xf>
    <xf numFmtId="0" fontId="19" fillId="0" borderId="102" xfId="0" applyFont="1" applyBorder="1" applyAlignment="1">
      <alignment vertical="top"/>
    </xf>
    <xf numFmtId="0" fontId="43" fillId="0" borderId="32" xfId="0" applyFont="1" applyBorder="1" applyAlignment="1">
      <alignment horizontal="left" vertical="top" wrapText="1"/>
    </xf>
    <xf numFmtId="0" fontId="0" fillId="0" borderId="17" xfId="0" applyBorder="1" applyAlignment="1">
      <alignment horizontal="left" vertical="top"/>
    </xf>
    <xf numFmtId="0" fontId="0" fillId="0" borderId="17" xfId="0" applyBorder="1" applyAlignment="1">
      <alignment vertical="top"/>
    </xf>
    <xf numFmtId="0" fontId="0" fillId="0" borderId="29" xfId="0" applyBorder="1" applyAlignment="1">
      <alignment vertical="top"/>
    </xf>
    <xf numFmtId="0" fontId="44" fillId="16" borderId="34" xfId="0" applyFont="1" applyFill="1" applyBorder="1" applyAlignment="1">
      <alignment horizontal="center" vertical="center" wrapText="1"/>
    </xf>
    <xf numFmtId="0" fontId="0" fillId="0" borderId="2" xfId="0" applyBorder="1" applyAlignment="1">
      <alignment horizontal="center" vertical="center" wrapText="1"/>
    </xf>
    <xf numFmtId="0" fontId="44" fillId="2" borderId="56" xfId="0" applyFont="1" applyFill="1" applyBorder="1" applyAlignment="1">
      <alignment horizontal="center" vertical="center"/>
    </xf>
    <xf numFmtId="0" fontId="30" fillId="2" borderId="56" xfId="0" applyFont="1" applyFill="1" applyBorder="1" applyAlignment="1">
      <alignment horizontal="center" vertical="center"/>
    </xf>
    <xf numFmtId="0" fontId="30" fillId="2" borderId="23" xfId="0" applyFont="1" applyFill="1" applyBorder="1" applyAlignment="1">
      <alignment vertical="center"/>
    </xf>
    <xf numFmtId="0" fontId="30" fillId="2" borderId="23" xfId="0" applyFont="1" applyFill="1" applyBorder="1" applyAlignment="1">
      <alignment horizontal="center" vertical="center"/>
    </xf>
    <xf numFmtId="0" fontId="85" fillId="7" borderId="34" xfId="0" applyFont="1" applyFill="1" applyBorder="1" applyAlignment="1">
      <alignment horizontal="center" vertical="center"/>
    </xf>
    <xf numFmtId="0" fontId="85" fillId="7" borderId="3" xfId="0" applyFont="1" applyFill="1" applyBorder="1" applyAlignment="1">
      <alignment horizontal="center" vertical="center"/>
    </xf>
    <xf numFmtId="0" fontId="30" fillId="0" borderId="2" xfId="0" applyFont="1" applyBorder="1" applyAlignment="1">
      <alignment horizontal="center" vertical="center"/>
    </xf>
    <xf numFmtId="0" fontId="30" fillId="0" borderId="38" xfId="0" applyFont="1" applyBorder="1" applyAlignment="1">
      <alignment horizontal="center" vertical="center"/>
    </xf>
    <xf numFmtId="0" fontId="30" fillId="0" borderId="8" xfId="0" applyFont="1" applyBorder="1" applyAlignment="1">
      <alignment horizontal="center" vertical="center"/>
    </xf>
    <xf numFmtId="0" fontId="30" fillId="0" borderId="37" xfId="0" applyFont="1" applyBorder="1" applyAlignment="1">
      <alignment horizontal="center" vertical="center"/>
    </xf>
    <xf numFmtId="0" fontId="85" fillId="8" borderId="4" xfId="0" applyFont="1" applyFill="1" applyBorder="1" applyAlignment="1">
      <alignment horizontal="center" vertical="center"/>
    </xf>
    <xf numFmtId="0" fontId="85" fillId="8" borderId="10" xfId="0" applyFont="1" applyFill="1" applyBorder="1" applyAlignment="1">
      <alignment horizontal="center" vertical="center"/>
    </xf>
    <xf numFmtId="0" fontId="30" fillId="0" borderId="5" xfId="0" applyFont="1" applyBorder="1" applyAlignment="1">
      <alignment horizontal="center" vertical="center"/>
    </xf>
    <xf numFmtId="49" fontId="11" fillId="3" borderId="56" xfId="1" applyNumberFormat="1" applyFont="1" applyFill="1" applyBorder="1" applyProtection="1">
      <alignment vertical="center"/>
      <protection locked="0"/>
    </xf>
    <xf numFmtId="49" fontId="28" fillId="3" borderId="57" xfId="0" applyNumberFormat="1" applyFont="1" applyFill="1" applyBorder="1">
      <alignment vertical="center"/>
    </xf>
    <xf numFmtId="49" fontId="11" fillId="3" borderId="1" xfId="1" applyNumberFormat="1" applyFont="1" applyFill="1" applyBorder="1" applyAlignment="1" applyProtection="1">
      <alignment horizontal="right" vertical="center"/>
      <protection locked="0"/>
    </xf>
    <xf numFmtId="49" fontId="28" fillId="3" borderId="26" xfId="0" applyNumberFormat="1" applyFont="1" applyFill="1" applyBorder="1" applyAlignment="1">
      <alignment horizontal="right" vertical="center"/>
    </xf>
    <xf numFmtId="0" fontId="16" fillId="2" borderId="33" xfId="1" quotePrefix="1" applyFont="1" applyFill="1" applyBorder="1" applyAlignment="1" applyProtection="1">
      <alignment horizontal="center" vertical="center" wrapText="1"/>
      <protection locked="0"/>
    </xf>
    <xf numFmtId="0" fontId="33" fillId="0" borderId="28" xfId="0" applyFont="1" applyBorder="1" applyAlignment="1">
      <alignment horizontal="center" vertical="center"/>
    </xf>
    <xf numFmtId="0" fontId="31" fillId="3" borderId="3" xfId="0" applyFont="1" applyFill="1" applyBorder="1" applyAlignment="1">
      <alignment vertical="center" wrapText="1"/>
    </xf>
    <xf numFmtId="0" fontId="34" fillId="0" borderId="0" xfId="0" applyFont="1">
      <alignment vertical="center"/>
    </xf>
    <xf numFmtId="177" fontId="28" fillId="3" borderId="24" xfId="0" applyNumberFormat="1" applyFont="1" applyFill="1" applyBorder="1">
      <alignment vertical="center"/>
    </xf>
    <xf numFmtId="0" fontId="11" fillId="3" borderId="17" xfId="1" applyFont="1" applyFill="1" applyBorder="1" applyProtection="1">
      <alignment vertical="center"/>
      <protection locked="0"/>
    </xf>
    <xf numFmtId="0" fontId="28" fillId="3" borderId="109" xfId="0" applyFont="1" applyFill="1" applyBorder="1">
      <alignment vertical="center"/>
    </xf>
    <xf numFmtId="0" fontId="11" fillId="3" borderId="29" xfId="1" applyFont="1" applyFill="1" applyBorder="1" applyProtection="1">
      <alignment vertical="center"/>
      <protection locked="0"/>
    </xf>
    <xf numFmtId="0" fontId="28" fillId="3" borderId="30" xfId="0" applyFont="1" applyFill="1" applyBorder="1">
      <alignment vertical="center"/>
    </xf>
    <xf numFmtId="0" fontId="11" fillId="3" borderId="41" xfId="1" applyFont="1" applyFill="1" applyBorder="1" applyProtection="1">
      <alignment vertical="center"/>
      <protection locked="0"/>
    </xf>
    <xf numFmtId="0" fontId="28" fillId="3" borderId="58" xfId="0" applyFont="1" applyFill="1" applyBorder="1">
      <alignment vertical="center"/>
    </xf>
    <xf numFmtId="0" fontId="28" fillId="3" borderId="7" xfId="0" applyFont="1" applyFill="1" applyBorder="1">
      <alignment vertical="center"/>
    </xf>
    <xf numFmtId="0" fontId="0" fillId="0" borderId="0" xfId="0" applyAlignment="1">
      <alignment vertical="center" wrapText="1"/>
    </xf>
    <xf numFmtId="177" fontId="21" fillId="0" borderId="0" xfId="0" applyNumberFormat="1" applyFont="1" applyAlignment="1">
      <alignment horizontal="right" vertical="center"/>
    </xf>
    <xf numFmtId="0" fontId="21" fillId="0" borderId="0" xfId="0" applyFont="1" applyAlignment="1">
      <alignment horizontal="right" vertical="center"/>
    </xf>
    <xf numFmtId="0" fontId="70" fillId="0" borderId="46" xfId="0" applyFont="1" applyBorder="1" applyAlignment="1">
      <alignment vertical="center"/>
    </xf>
    <xf numFmtId="0" fontId="0" fillId="0" borderId="0" xfId="0" applyAlignment="1">
      <alignment horizontal="center" vertical="center"/>
    </xf>
    <xf numFmtId="0" fontId="70" fillId="0" borderId="0" xfId="0" applyFont="1" applyAlignment="1">
      <alignment vertical="center" wrapText="1"/>
    </xf>
    <xf numFmtId="0" fontId="0" fillId="0" borderId="0" xfId="0" applyAlignment="1">
      <alignment vertical="center"/>
    </xf>
    <xf numFmtId="0" fontId="99" fillId="0" borderId="0" xfId="0" applyFont="1" applyAlignment="1">
      <alignment horizontal="left" vertical="center"/>
    </xf>
    <xf numFmtId="0" fontId="21" fillId="0" borderId="0" xfId="0" applyFont="1" applyAlignment="1">
      <alignment horizontal="left" vertical="center"/>
    </xf>
    <xf numFmtId="0" fontId="10" fillId="0" borderId="0" xfId="0" applyFont="1" applyAlignment="1">
      <alignment vertical="center"/>
    </xf>
    <xf numFmtId="0" fontId="99" fillId="3" borderId="0" xfId="0" applyFont="1" applyFill="1">
      <alignment vertical="center"/>
    </xf>
    <xf numFmtId="0" fontId="21" fillId="3" borderId="0" xfId="0" applyFont="1" applyFill="1">
      <alignment vertical="center"/>
    </xf>
    <xf numFmtId="0" fontId="43" fillId="3" borderId="0" xfId="0" applyFont="1" applyFill="1" applyAlignment="1">
      <alignment horizontal="center" vertical="center"/>
    </xf>
    <xf numFmtId="0" fontId="19" fillId="3" borderId="0" xfId="0" applyFont="1" applyFill="1" applyAlignment="1">
      <alignment horizontal="center" vertical="center"/>
    </xf>
    <xf numFmtId="177" fontId="99" fillId="3" borderId="0" xfId="0" applyNumberFormat="1" applyFont="1" applyFill="1" applyBorder="1" applyAlignment="1">
      <alignment horizontal="center" vertical="center"/>
    </xf>
    <xf numFmtId="0" fontId="21" fillId="3" borderId="0" xfId="0" applyFont="1" applyFill="1" applyBorder="1" applyAlignment="1">
      <alignment horizontal="center" vertical="center"/>
    </xf>
    <xf numFmtId="0" fontId="6" fillId="3" borderId="0" xfId="0" applyFont="1" applyFill="1" applyAlignment="1">
      <alignment vertical="center"/>
    </xf>
    <xf numFmtId="0" fontId="0" fillId="3" borderId="0" xfId="0" applyFill="1" applyAlignment="1">
      <alignment vertical="center"/>
    </xf>
    <xf numFmtId="0" fontId="5" fillId="0" borderId="0" xfId="0" applyFont="1" applyBorder="1" applyAlignment="1">
      <alignment vertical="center"/>
    </xf>
    <xf numFmtId="0" fontId="0" fillId="0" borderId="0" xfId="0" applyBorder="1" applyAlignment="1">
      <alignment vertical="center"/>
    </xf>
    <xf numFmtId="0" fontId="5" fillId="0" borderId="0"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5" fillId="0" borderId="0" xfId="0" applyFont="1" applyBorder="1" applyAlignment="1">
      <alignment vertical="center" wrapText="1"/>
    </xf>
    <xf numFmtId="0" fontId="44" fillId="0" borderId="0" xfId="0" applyFont="1" applyBorder="1">
      <alignment vertical="center"/>
    </xf>
    <xf numFmtId="0" fontId="0" fillId="0" borderId="0" xfId="0" applyBorder="1">
      <alignment vertical="center"/>
    </xf>
    <xf numFmtId="0" fontId="0" fillId="0" borderId="0" xfId="0" applyBorder="1" applyAlignment="1">
      <alignment horizontal="center" vertical="center"/>
    </xf>
    <xf numFmtId="0" fontId="99" fillId="0" borderId="0" xfId="0" applyFont="1" applyAlignment="1">
      <alignment vertical="center"/>
    </xf>
    <xf numFmtId="0" fontId="5" fillId="0" borderId="0" xfId="0" applyFont="1" applyFill="1" applyBorder="1" applyAlignment="1">
      <alignment vertical="center"/>
    </xf>
    <xf numFmtId="0" fontId="0" fillId="0" borderId="0" xfId="0" applyFont="1" applyFill="1" applyBorder="1" applyAlignment="1">
      <alignment vertical="center"/>
    </xf>
    <xf numFmtId="0" fontId="5" fillId="0" borderId="0" xfId="0" applyFont="1" applyBorder="1" applyAlignment="1">
      <alignment horizontal="left" vertical="center"/>
    </xf>
    <xf numFmtId="0" fontId="0" fillId="0" borderId="0" xfId="0" applyBorder="1" applyAlignment="1">
      <alignment horizontal="left" vertical="center"/>
    </xf>
    <xf numFmtId="0" fontId="5" fillId="0" borderId="79" xfId="0" applyFont="1" applyBorder="1" applyAlignment="1">
      <alignment vertical="top" wrapText="1"/>
    </xf>
    <xf numFmtId="0" fontId="0" fillId="0" borderId="64" xfId="0" applyBorder="1" applyAlignment="1">
      <alignment vertical="top"/>
    </xf>
    <xf numFmtId="0" fontId="0" fillId="0" borderId="0" xfId="0" applyBorder="1" applyAlignment="1">
      <alignment vertical="top"/>
    </xf>
    <xf numFmtId="0" fontId="0" fillId="0" borderId="74" xfId="0" applyBorder="1" applyAlignment="1">
      <alignment vertical="top"/>
    </xf>
    <xf numFmtId="0" fontId="0" fillId="0" borderId="81" xfId="0" applyBorder="1" applyAlignment="1">
      <alignment vertical="top"/>
    </xf>
    <xf numFmtId="0" fontId="0" fillId="0" borderId="82" xfId="0" applyBorder="1" applyAlignment="1">
      <alignment vertical="top"/>
    </xf>
    <xf numFmtId="0" fontId="0" fillId="0" borderId="83" xfId="0" applyBorder="1" applyAlignment="1">
      <alignment vertical="top"/>
    </xf>
    <xf numFmtId="0" fontId="44" fillId="9" borderId="118" xfId="0" applyFont="1" applyFill="1" applyBorder="1" applyAlignment="1">
      <alignment horizontal="center" vertical="center"/>
    </xf>
    <xf numFmtId="0" fontId="0" fillId="9" borderId="118" xfId="0" applyFill="1" applyBorder="1" applyAlignment="1">
      <alignment horizontal="center" vertical="center"/>
    </xf>
    <xf numFmtId="0" fontId="0" fillId="0" borderId="0" xfId="0" applyBorder="1" applyAlignment="1">
      <alignment vertical="center" wrapText="1"/>
    </xf>
    <xf numFmtId="0" fontId="70" fillId="3" borderId="100" xfId="0" applyFont="1" applyFill="1" applyBorder="1" applyAlignment="1">
      <alignment horizontal="right" vertical="center"/>
    </xf>
    <xf numFmtId="0" fontId="70" fillId="0" borderId="67" xfId="0" applyFont="1" applyBorder="1" applyAlignment="1">
      <alignment horizontal="right" vertical="center"/>
    </xf>
    <xf numFmtId="0" fontId="18" fillId="2" borderId="25" xfId="0" applyFont="1" applyFill="1" applyBorder="1" applyAlignment="1">
      <alignment horizontal="center" vertical="center"/>
    </xf>
    <xf numFmtId="0" fontId="32" fillId="2" borderId="14" xfId="0" applyFont="1" applyFill="1" applyBorder="1" applyAlignment="1">
      <alignment horizontal="center" vertical="center"/>
    </xf>
    <xf numFmtId="0" fontId="0" fillId="4" borderId="114" xfId="0" applyFill="1" applyBorder="1" applyAlignment="1">
      <alignment horizontal="center" vertical="center"/>
    </xf>
    <xf numFmtId="0" fontId="0" fillId="0" borderId="115" xfId="0" applyBorder="1" applyAlignment="1">
      <alignment horizontal="center" vertical="center"/>
    </xf>
    <xf numFmtId="0" fontId="0" fillId="4" borderId="86" xfId="0" applyFill="1" applyBorder="1" applyAlignment="1">
      <alignment horizontal="center" vertical="center" wrapText="1"/>
    </xf>
    <xf numFmtId="0" fontId="0" fillId="0" borderId="87" xfId="0" applyBorder="1" applyAlignment="1">
      <alignment horizontal="center" vertical="center"/>
    </xf>
    <xf numFmtId="0" fontId="0" fillId="0" borderId="109" xfId="0" applyBorder="1" applyAlignment="1">
      <alignment vertical="center"/>
    </xf>
    <xf numFmtId="0" fontId="0" fillId="0" borderId="162" xfId="0" applyBorder="1" applyAlignment="1">
      <alignment vertical="center"/>
    </xf>
    <xf numFmtId="0" fontId="9" fillId="2" borderId="148" xfId="1" applyFont="1" applyFill="1" applyBorder="1" applyAlignment="1" applyProtection="1">
      <alignment horizontal="center" vertical="center" wrapText="1"/>
      <protection locked="0"/>
    </xf>
    <xf numFmtId="0" fontId="21" fillId="2" borderId="98" xfId="0" applyFont="1" applyFill="1" applyBorder="1" applyAlignment="1">
      <alignment horizontal="center" vertical="center"/>
    </xf>
    <xf numFmtId="0" fontId="0" fillId="0" borderId="178" xfId="0" applyBorder="1" applyAlignment="1">
      <alignment horizontal="center" vertical="center"/>
    </xf>
    <xf numFmtId="0" fontId="0" fillId="3" borderId="98" xfId="0" applyFill="1" applyBorder="1" applyAlignment="1">
      <alignment horizontal="center" vertical="center"/>
    </xf>
    <xf numFmtId="0" fontId="0" fillId="0" borderId="98" xfId="0" applyBorder="1" applyAlignment="1">
      <alignment horizontal="center" vertical="center"/>
    </xf>
    <xf numFmtId="0" fontId="0" fillId="0" borderId="152" xfId="0" applyBorder="1" applyAlignment="1">
      <alignment horizontal="center" vertical="center"/>
    </xf>
    <xf numFmtId="0" fontId="9" fillId="0" borderId="1" xfId="1" applyFont="1" applyBorder="1" applyProtection="1">
      <alignment vertical="center"/>
      <protection locked="0"/>
    </xf>
    <xf numFmtId="0" fontId="88" fillId="0" borderId="1" xfId="0" applyFont="1" applyBorder="1">
      <alignment vertical="center"/>
    </xf>
    <xf numFmtId="0" fontId="88" fillId="0" borderId="26" xfId="0" applyFont="1" applyBorder="1">
      <alignment vertical="center"/>
    </xf>
    <xf numFmtId="0" fontId="21" fillId="0" borderId="1" xfId="0" applyFont="1" applyBorder="1">
      <alignment vertical="center"/>
    </xf>
    <xf numFmtId="0" fontId="21" fillId="0" borderId="26" xfId="0" applyFont="1" applyBorder="1">
      <alignment vertical="center"/>
    </xf>
    <xf numFmtId="0" fontId="11" fillId="2" borderId="111" xfId="1" applyFont="1" applyFill="1" applyBorder="1" applyAlignment="1" applyProtection="1">
      <alignment horizontal="center" vertical="center"/>
      <protection locked="0"/>
    </xf>
    <xf numFmtId="0" fontId="0" fillId="2" borderId="6" xfId="0" applyFill="1" applyBorder="1" applyAlignment="1">
      <alignment vertical="center"/>
    </xf>
    <xf numFmtId="0" fontId="0" fillId="2" borderId="112" xfId="0" applyFill="1" applyBorder="1" applyAlignment="1">
      <alignment vertical="center"/>
    </xf>
    <xf numFmtId="0" fontId="25" fillId="3" borderId="0" xfId="0" applyFont="1" applyFill="1">
      <alignment vertical="center"/>
    </xf>
    <xf numFmtId="0" fontId="100" fillId="0" borderId="149" xfId="1" applyFont="1" applyBorder="1" applyProtection="1">
      <alignment vertical="center"/>
      <protection locked="0"/>
    </xf>
    <xf numFmtId="0" fontId="67" fillId="0" borderId="149" xfId="0" applyFont="1" applyBorder="1">
      <alignment vertical="center"/>
    </xf>
    <xf numFmtId="0" fontId="67" fillId="0" borderId="150" xfId="0" applyFont="1" applyBorder="1">
      <alignment vertical="center"/>
    </xf>
    <xf numFmtId="0" fontId="9" fillId="0" borderId="41" xfId="1" applyFont="1" applyBorder="1" applyProtection="1">
      <alignment vertical="center"/>
      <protection locked="0"/>
    </xf>
    <xf numFmtId="0" fontId="29" fillId="0" borderId="41" xfId="0" applyFont="1" applyBorder="1">
      <alignment vertical="center"/>
    </xf>
    <xf numFmtId="0" fontId="29" fillId="0" borderId="58" xfId="0" applyFont="1" applyBorder="1">
      <alignment vertical="center"/>
    </xf>
    <xf numFmtId="0" fontId="22" fillId="2" borderId="33" xfId="1" quotePrefix="1" applyFont="1" applyFill="1" applyBorder="1" applyAlignment="1" applyProtection="1">
      <alignment horizontal="center" vertical="center"/>
      <protection locked="0"/>
    </xf>
    <xf numFmtId="0" fontId="89" fillId="2" borderId="138" xfId="0" applyFont="1" applyFill="1" applyBorder="1" applyAlignment="1">
      <alignment horizontal="center" vertical="center"/>
    </xf>
    <xf numFmtId="0" fontId="9" fillId="0" borderId="34" xfId="1" applyFont="1" applyBorder="1" applyProtection="1">
      <alignment vertical="center"/>
      <protection locked="0"/>
    </xf>
    <xf numFmtId="0" fontId="88" fillId="0" borderId="7" xfId="0" applyFont="1" applyBorder="1">
      <alignment vertical="center"/>
    </xf>
    <xf numFmtId="0" fontId="9" fillId="0" borderId="63" xfId="1" applyFont="1" applyBorder="1" applyProtection="1">
      <alignment vertical="center"/>
      <protection locked="0"/>
    </xf>
    <xf numFmtId="0" fontId="88" fillId="0" borderId="41" xfId="0" applyFont="1" applyBorder="1">
      <alignment vertical="center"/>
    </xf>
    <xf numFmtId="0" fontId="88" fillId="0" borderId="58" xfId="0" applyFont="1" applyBorder="1">
      <alignment vertical="center"/>
    </xf>
    <xf numFmtId="0" fontId="9" fillId="2" borderId="12" xfId="1" applyFont="1" applyFill="1" applyBorder="1" applyAlignment="1" applyProtection="1">
      <alignment horizontal="center" vertical="center" wrapText="1"/>
      <protection locked="0"/>
    </xf>
    <xf numFmtId="0" fontId="21" fillId="2" borderId="25" xfId="0" applyFont="1" applyFill="1" applyBorder="1" applyAlignment="1">
      <alignment horizontal="center" vertical="center"/>
    </xf>
    <xf numFmtId="0" fontId="0" fillId="0" borderId="164" xfId="0" applyBorder="1" applyAlignment="1">
      <alignment horizontal="center" vertical="center"/>
    </xf>
    <xf numFmtId="0" fontId="0" fillId="3" borderId="99" xfId="0" applyFill="1" applyBorder="1" applyAlignment="1">
      <alignment horizontal="center" vertical="center"/>
    </xf>
    <xf numFmtId="0" fontId="9" fillId="0" borderId="13" xfId="1" applyFont="1" applyBorder="1" applyProtection="1">
      <alignment vertical="center"/>
      <protection locked="0"/>
    </xf>
    <xf numFmtId="0" fontId="29" fillId="0" borderId="13" xfId="0" applyFont="1" applyBorder="1">
      <alignment vertical="center"/>
    </xf>
    <xf numFmtId="0" fontId="29" fillId="0" borderId="24" xfId="0" applyFont="1" applyBorder="1">
      <alignment vertical="center"/>
    </xf>
    <xf numFmtId="0" fontId="29" fillId="0" borderId="1" xfId="0" applyFont="1" applyBorder="1">
      <alignment vertical="center"/>
    </xf>
    <xf numFmtId="0" fontId="29" fillId="0" borderId="26" xfId="0" applyFont="1" applyBorder="1">
      <alignment vertical="center"/>
    </xf>
    <xf numFmtId="0" fontId="15" fillId="2" borderId="28" xfId="0" applyFont="1" applyFill="1" applyBorder="1" applyAlignment="1">
      <alignment horizontal="center" vertical="center"/>
    </xf>
    <xf numFmtId="0" fontId="9" fillId="0" borderId="4" xfId="1" applyFont="1" applyBorder="1" applyProtection="1">
      <alignment vertical="center"/>
      <protection locked="0"/>
    </xf>
    <xf numFmtId="0" fontId="21" fillId="0" borderId="11" xfId="0" applyFont="1" applyBorder="1">
      <alignment vertical="center"/>
    </xf>
    <xf numFmtId="0" fontId="0" fillId="0" borderId="30" xfId="0" applyBorder="1" applyAlignment="1">
      <alignment vertical="center"/>
    </xf>
    <xf numFmtId="0" fontId="54" fillId="3" borderId="0" xfId="0" applyFont="1" applyFill="1">
      <alignment vertical="center"/>
    </xf>
    <xf numFmtId="0" fontId="71" fillId="3" borderId="0" xfId="0" applyFont="1" applyFill="1">
      <alignment vertical="center"/>
    </xf>
    <xf numFmtId="0" fontId="28" fillId="3" borderId="0" xfId="0" applyFont="1" applyFill="1" applyAlignment="1">
      <alignment horizontal="center" vertical="center"/>
    </xf>
    <xf numFmtId="0" fontId="28" fillId="4" borderId="4" xfId="0" applyFont="1" applyFill="1" applyBorder="1" applyAlignment="1">
      <alignment horizontal="center" vertical="center"/>
    </xf>
    <xf numFmtId="0" fontId="28" fillId="4" borderId="10" xfId="0" applyFont="1" applyFill="1" applyBorder="1" applyAlignment="1">
      <alignment horizontal="center" vertical="center"/>
    </xf>
    <xf numFmtId="0" fontId="54" fillId="0" borderId="148" xfId="0" applyFont="1" applyBorder="1" applyAlignment="1">
      <alignment horizontal="left" vertical="center" wrapText="1"/>
    </xf>
    <xf numFmtId="0" fontId="0" fillId="0" borderId="152" xfId="0" applyBorder="1" applyAlignment="1">
      <alignment horizontal="left" vertical="center" wrapText="1"/>
    </xf>
    <xf numFmtId="0" fontId="29" fillId="4" borderId="153" xfId="0" applyFont="1" applyFill="1" applyBorder="1" applyAlignment="1">
      <alignment horizontal="left" vertical="top" wrapText="1"/>
    </xf>
    <xf numFmtId="0" fontId="21" fillId="4" borderId="154" xfId="0" applyFont="1" applyFill="1" applyBorder="1" applyAlignment="1">
      <alignment horizontal="left" vertical="top" wrapText="1"/>
    </xf>
    <xf numFmtId="0" fontId="21" fillId="4" borderId="155" xfId="0" applyFont="1" applyFill="1" applyBorder="1" applyAlignment="1">
      <alignment horizontal="left" vertical="top" wrapText="1"/>
    </xf>
    <xf numFmtId="0" fontId="71" fillId="0" borderId="4" xfId="0" applyFont="1" applyBorder="1" applyAlignment="1">
      <alignment horizontal="center" vertical="center"/>
    </xf>
    <xf numFmtId="0" fontId="71" fillId="0" borderId="10" xfId="0" applyFont="1" applyBorder="1" applyAlignment="1">
      <alignment horizontal="center" vertical="center"/>
    </xf>
    <xf numFmtId="0" fontId="0" fillId="0" borderId="5" xfId="0" applyBorder="1" applyAlignment="1">
      <alignment horizontal="center" vertical="center"/>
    </xf>
    <xf numFmtId="0" fontId="80" fillId="3" borderId="4" xfId="0" applyFont="1" applyFill="1" applyBorder="1" applyAlignment="1">
      <alignment horizontal="center" vertical="center" shrinkToFit="1"/>
    </xf>
    <xf numFmtId="0" fontId="90" fillId="3" borderId="10" xfId="0" applyFont="1" applyFill="1" applyBorder="1" applyAlignment="1">
      <alignment horizontal="center" vertical="center"/>
    </xf>
    <xf numFmtId="0" fontId="29" fillId="4" borderId="156" xfId="0" applyFont="1" applyFill="1" applyBorder="1" applyAlignment="1">
      <alignment horizontal="left" vertical="top" wrapText="1"/>
    </xf>
    <xf numFmtId="0" fontId="21" fillId="4" borderId="165" xfId="0" applyFont="1" applyFill="1" applyBorder="1" applyAlignment="1">
      <alignment horizontal="left" vertical="top" wrapText="1"/>
    </xf>
    <xf numFmtId="0" fontId="21" fillId="4" borderId="166" xfId="0" applyFont="1" applyFill="1" applyBorder="1" applyAlignment="1">
      <alignment horizontal="left" vertical="top" wrapText="1"/>
    </xf>
    <xf numFmtId="38" fontId="28" fillId="0" borderId="105" xfId="3" applyFont="1" applyBorder="1" applyAlignment="1">
      <alignment horizontal="left" vertical="top" wrapText="1"/>
    </xf>
    <xf numFmtId="0" fontId="0" fillId="0" borderId="105" xfId="0" applyBorder="1" applyAlignment="1">
      <alignment vertical="center" wrapText="1"/>
    </xf>
    <xf numFmtId="0" fontId="28" fillId="3" borderId="0" xfId="0" applyFont="1" applyFill="1" applyBorder="1" applyAlignment="1">
      <alignment horizontal="center" vertical="center" wrapText="1"/>
    </xf>
    <xf numFmtId="0" fontId="0" fillId="3" borderId="0" xfId="0" applyFill="1" applyBorder="1" applyAlignment="1">
      <alignment vertical="center"/>
    </xf>
    <xf numFmtId="0" fontId="90" fillId="3" borderId="0" xfId="0" applyFont="1" applyFill="1" applyBorder="1" applyAlignment="1">
      <alignment horizontal="center" vertical="center"/>
    </xf>
    <xf numFmtId="0" fontId="90" fillId="3" borderId="0" xfId="0" applyFont="1" applyFill="1" applyBorder="1" applyAlignment="1">
      <alignment vertical="center"/>
    </xf>
    <xf numFmtId="0" fontId="90" fillId="3" borderId="0" xfId="0" applyFont="1" applyFill="1" applyBorder="1" applyAlignment="1">
      <alignment horizontal="right" vertical="center"/>
    </xf>
    <xf numFmtId="0" fontId="91" fillId="3" borderId="0" xfId="0" applyFont="1" applyFill="1" applyBorder="1" applyAlignment="1">
      <alignment horizontal="right" vertical="center"/>
    </xf>
    <xf numFmtId="0" fontId="71" fillId="3" borderId="0" xfId="0" applyFont="1" applyFill="1" applyBorder="1" applyAlignment="1">
      <alignment horizontal="center" vertical="center"/>
    </xf>
    <xf numFmtId="0" fontId="82" fillId="3" borderId="0" xfId="0" applyFont="1" applyFill="1" applyBorder="1" applyAlignment="1">
      <alignment horizontal="center" vertical="center"/>
    </xf>
    <xf numFmtId="0" fontId="71" fillId="19" borderId="125" xfId="0" applyFont="1" applyFill="1" applyBorder="1" applyAlignment="1">
      <alignment horizontal="center" vertical="center"/>
    </xf>
    <xf numFmtId="0" fontId="71" fillId="19" borderId="101" xfId="0" applyFont="1" applyFill="1" applyBorder="1" applyAlignment="1">
      <alignment horizontal="center" vertical="center"/>
    </xf>
    <xf numFmtId="0" fontId="71" fillId="19" borderId="127" xfId="0" applyFont="1" applyFill="1" applyBorder="1" applyAlignment="1">
      <alignment horizontal="center" vertical="center"/>
    </xf>
    <xf numFmtId="0" fontId="71" fillId="19" borderId="126" xfId="0" applyFont="1" applyFill="1" applyBorder="1" applyAlignment="1">
      <alignment horizontal="center" vertical="center"/>
    </xf>
    <xf numFmtId="2" fontId="80" fillId="3" borderId="0" xfId="0" applyNumberFormat="1" applyFont="1" applyFill="1" applyBorder="1" applyAlignment="1">
      <alignment vertical="center"/>
    </xf>
    <xf numFmtId="179" fontId="81" fillId="0" borderId="38" xfId="3" applyNumberFormat="1" applyFont="1" applyBorder="1" applyAlignment="1">
      <alignment horizontal="right" vertical="center"/>
    </xf>
    <xf numFmtId="179" fontId="28" fillId="0" borderId="37" xfId="3" applyNumberFormat="1" applyFont="1" applyBorder="1" applyAlignment="1">
      <alignment horizontal="right" vertical="center"/>
    </xf>
    <xf numFmtId="38" fontId="81" fillId="0" borderId="38" xfId="3" applyFont="1" applyBorder="1" applyAlignment="1">
      <alignment vertical="center"/>
    </xf>
    <xf numFmtId="38" fontId="81" fillId="0" borderId="8" xfId="3" applyFont="1" applyBorder="1" applyAlignment="1">
      <alignment vertical="center"/>
    </xf>
    <xf numFmtId="38" fontId="81" fillId="0" borderId="110" xfId="3" applyFont="1" applyBorder="1" applyAlignment="1">
      <alignment vertical="center"/>
    </xf>
    <xf numFmtId="0" fontId="28" fillId="3" borderId="0" xfId="0" applyFont="1" applyFill="1" applyBorder="1" applyAlignment="1">
      <alignment horizontal="center" vertical="center"/>
    </xf>
    <xf numFmtId="0" fontId="0" fillId="3" borderId="0" xfId="0" applyFill="1" applyBorder="1" applyAlignment="1">
      <alignment horizontal="center" vertical="center"/>
    </xf>
    <xf numFmtId="2" fontId="79" fillId="3" borderId="0" xfId="0" applyNumberFormat="1" applyFont="1" applyFill="1" applyBorder="1" applyAlignment="1">
      <alignment horizontal="center" vertical="center"/>
    </xf>
    <xf numFmtId="0" fontId="92" fillId="3" borderId="0" xfId="0" applyFont="1" applyFill="1" applyBorder="1" applyAlignment="1">
      <alignment horizontal="center" vertical="center"/>
    </xf>
    <xf numFmtId="0" fontId="28" fillId="19" borderId="33" xfId="0" applyFont="1" applyFill="1" applyBorder="1" applyAlignment="1">
      <alignment horizontal="center" vertical="center" wrapText="1"/>
    </xf>
    <xf numFmtId="0" fontId="0" fillId="19" borderId="98" xfId="0" applyFill="1" applyBorder="1" applyAlignment="1">
      <alignment vertical="center"/>
    </xf>
    <xf numFmtId="179" fontId="81" fillId="0" borderId="4" xfId="3" applyNumberFormat="1" applyFont="1" applyBorder="1" applyAlignment="1">
      <alignment horizontal="right" vertical="center"/>
    </xf>
    <xf numFmtId="179" fontId="0" fillId="0" borderId="5" xfId="3" applyNumberFormat="1" applyFont="1" applyBorder="1" applyAlignment="1">
      <alignment horizontal="right" vertical="center"/>
    </xf>
    <xf numFmtId="38" fontId="81" fillId="0" borderId="4" xfId="3" applyFont="1" applyBorder="1" applyAlignment="1">
      <alignment vertical="center"/>
    </xf>
    <xf numFmtId="0" fontId="90" fillId="0" borderId="10" xfId="0" applyFont="1" applyBorder="1" applyAlignment="1">
      <alignment vertical="center"/>
    </xf>
    <xf numFmtId="0" fontId="90" fillId="0" borderId="11" xfId="0" applyFont="1" applyBorder="1" applyAlignment="1">
      <alignment vertical="center"/>
    </xf>
    <xf numFmtId="179" fontId="81" fillId="0" borderId="34" xfId="3" applyNumberFormat="1" applyFont="1" applyBorder="1" applyAlignment="1">
      <alignment horizontal="right" vertical="center"/>
    </xf>
    <xf numFmtId="179" fontId="0" fillId="0" borderId="2" xfId="3" applyNumberFormat="1" applyFont="1" applyBorder="1" applyAlignment="1">
      <alignment horizontal="right" vertical="center"/>
    </xf>
    <xf numFmtId="38" fontId="81" fillId="0" borderId="34" xfId="3" applyFont="1" applyBorder="1" applyAlignment="1">
      <alignment vertical="center"/>
    </xf>
    <xf numFmtId="0" fontId="90" fillId="0" borderId="3" xfId="0" applyFont="1" applyBorder="1" applyAlignment="1">
      <alignment vertical="center"/>
    </xf>
    <xf numFmtId="0" fontId="90" fillId="0" borderId="7" xfId="0" applyFont="1" applyBorder="1" applyAlignment="1">
      <alignment vertical="center"/>
    </xf>
    <xf numFmtId="0" fontId="71" fillId="3" borderId="0" xfId="0" applyFont="1" applyFill="1" applyBorder="1" applyAlignment="1">
      <alignment horizontal="center" vertical="center" wrapText="1"/>
    </xf>
    <xf numFmtId="2" fontId="80" fillId="3" borderId="0" xfId="0" applyNumberFormat="1" applyFont="1" applyFill="1" applyBorder="1" applyAlignment="1">
      <alignment horizontal="right" vertical="center"/>
    </xf>
    <xf numFmtId="0" fontId="0" fillId="3" borderId="0" xfId="0" applyFill="1" applyBorder="1" applyAlignment="1">
      <alignment horizontal="right" vertical="center"/>
    </xf>
    <xf numFmtId="0" fontId="0" fillId="19" borderId="28" xfId="0" applyFill="1" applyBorder="1" applyAlignment="1">
      <alignment vertical="center"/>
    </xf>
    <xf numFmtId="179" fontId="81" fillId="0" borderId="5" xfId="3" applyNumberFormat="1" applyFont="1" applyBorder="1" applyAlignment="1">
      <alignment horizontal="right" vertical="center"/>
    </xf>
    <xf numFmtId="38" fontId="81" fillId="0" borderId="10" xfId="3" applyFont="1" applyBorder="1" applyAlignment="1">
      <alignment vertical="center"/>
    </xf>
    <xf numFmtId="38" fontId="81" fillId="0" borderId="11" xfId="3" applyFont="1" applyBorder="1" applyAlignment="1">
      <alignment vertical="center"/>
    </xf>
    <xf numFmtId="179" fontId="28" fillId="0" borderId="5" xfId="3" applyNumberFormat="1" applyFont="1" applyBorder="1" applyAlignment="1">
      <alignment horizontal="right" vertical="center"/>
    </xf>
    <xf numFmtId="0" fontId="94" fillId="15" borderId="100" xfId="0" applyFont="1" applyFill="1" applyBorder="1" applyAlignment="1">
      <alignment horizontal="center" vertical="center" wrapText="1"/>
    </xf>
    <xf numFmtId="0" fontId="0" fillId="0" borderId="137" xfId="0" applyBorder="1" applyAlignment="1">
      <alignment horizontal="center" vertical="center" wrapText="1"/>
    </xf>
    <xf numFmtId="38" fontId="95" fillId="0" borderId="38" xfId="3" applyFont="1" applyBorder="1" applyAlignment="1">
      <alignment vertical="center"/>
    </xf>
    <xf numFmtId="38" fontId="95" fillId="0" borderId="8" xfId="3" applyFont="1" applyBorder="1" applyAlignment="1">
      <alignment vertical="center"/>
    </xf>
    <xf numFmtId="38" fontId="95" fillId="0" borderId="110" xfId="3" applyFont="1" applyBorder="1" applyAlignment="1">
      <alignment vertical="center"/>
    </xf>
    <xf numFmtId="0" fontId="33" fillId="14" borderId="34" xfId="0" applyFont="1" applyFill="1" applyBorder="1" applyAlignment="1">
      <alignment horizontal="center" vertical="center"/>
    </xf>
    <xf numFmtId="0" fontId="33" fillId="14" borderId="3" xfId="0" applyFont="1" applyFill="1" applyBorder="1" applyAlignment="1">
      <alignment horizontal="center" vertical="center"/>
    </xf>
    <xf numFmtId="0" fontId="0" fillId="0" borderId="7" xfId="0" applyBorder="1" applyAlignment="1">
      <alignment horizontal="center" vertical="center"/>
    </xf>
    <xf numFmtId="0" fontId="28" fillId="0" borderId="1" xfId="0" applyFont="1" applyBorder="1" applyAlignment="1">
      <alignment horizontal="center" vertical="center"/>
    </xf>
    <xf numFmtId="0" fontId="28" fillId="11" borderId="4" xfId="0" applyFont="1" applyFill="1" applyBorder="1" applyAlignment="1">
      <alignment horizontal="center" vertical="center"/>
    </xf>
    <xf numFmtId="0" fontId="0" fillId="0" borderId="10" xfId="0" applyBorder="1" applyAlignment="1">
      <alignment horizontal="center" vertical="center"/>
    </xf>
    <xf numFmtId="0" fontId="28" fillId="13" borderId="0" xfId="0" applyFont="1" applyFill="1" applyAlignment="1">
      <alignment horizontal="center" vertical="center"/>
    </xf>
    <xf numFmtId="0" fontId="0" fillId="13" borderId="0" xfId="0" applyFill="1" applyAlignment="1">
      <alignment horizontal="center" vertical="center"/>
    </xf>
    <xf numFmtId="179" fontId="95" fillId="3" borderId="136" xfId="3" applyNumberFormat="1" applyFont="1" applyFill="1" applyBorder="1" applyAlignment="1">
      <alignment horizontal="right" vertical="center"/>
    </xf>
    <xf numFmtId="179" fontId="96" fillId="0" borderId="136" xfId="3" applyNumberFormat="1" applyFont="1" applyBorder="1" applyAlignment="1">
      <alignment horizontal="right" vertical="center"/>
    </xf>
    <xf numFmtId="38" fontId="95" fillId="3" borderId="136" xfId="0" applyNumberFormat="1" applyFont="1" applyFill="1" applyBorder="1" applyAlignment="1">
      <alignment vertical="center"/>
    </xf>
    <xf numFmtId="0" fontId="96" fillId="0" borderId="136" xfId="0" applyFont="1" applyBorder="1" applyAlignment="1">
      <alignment vertical="center"/>
    </xf>
    <xf numFmtId="0" fontId="96" fillId="0" borderId="121" xfId="0" applyFont="1" applyBorder="1" applyAlignment="1">
      <alignment vertical="center"/>
    </xf>
    <xf numFmtId="0" fontId="28" fillId="11" borderId="0" xfId="0" applyFont="1" applyFill="1" applyAlignment="1">
      <alignment horizontal="center" vertical="center"/>
    </xf>
    <xf numFmtId="0" fontId="28" fillId="0" borderId="10" xfId="0" applyFont="1" applyBorder="1" applyAlignment="1">
      <alignment horizontal="center" vertical="center"/>
    </xf>
    <xf numFmtId="0" fontId="28" fillId="11" borderId="32" xfId="0" applyFont="1" applyFill="1" applyBorder="1" applyAlignment="1">
      <alignment horizontal="center" vertical="center" wrapText="1"/>
    </xf>
    <xf numFmtId="0" fontId="0" fillId="0" borderId="29" xfId="0" applyBorder="1" applyAlignment="1">
      <alignment vertical="center"/>
    </xf>
    <xf numFmtId="0" fontId="28" fillId="11" borderId="10" xfId="0" applyFont="1" applyFill="1" applyBorder="1" applyAlignment="1">
      <alignment horizontal="center" vertical="center"/>
    </xf>
    <xf numFmtId="0" fontId="28" fillId="11" borderId="3" xfId="0" applyFont="1" applyFill="1" applyBorder="1" applyAlignment="1">
      <alignment horizontal="center" vertical="center" wrapText="1"/>
    </xf>
    <xf numFmtId="0" fontId="0" fillId="0" borderId="8" xfId="0" applyBorder="1" applyAlignment="1">
      <alignment horizontal="center" vertical="center"/>
    </xf>
    <xf numFmtId="0" fontId="28" fillId="14" borderId="32" xfId="0" applyFont="1" applyFill="1" applyBorder="1" applyAlignment="1">
      <alignment vertical="center" wrapText="1"/>
    </xf>
    <xf numFmtId="0" fontId="28" fillId="14" borderId="17" xfId="0" applyFont="1" applyFill="1" applyBorder="1" applyAlignment="1">
      <alignment vertical="center"/>
    </xf>
    <xf numFmtId="0" fontId="80" fillId="14" borderId="32" xfId="0" applyFont="1" applyFill="1" applyBorder="1" applyAlignment="1">
      <alignment vertical="top" wrapText="1"/>
    </xf>
    <xf numFmtId="0" fontId="80" fillId="14" borderId="32" xfId="0" applyFont="1" applyFill="1" applyBorder="1" applyAlignment="1">
      <alignment vertical="top"/>
    </xf>
    <xf numFmtId="0" fontId="80" fillId="14" borderId="17" xfId="0" applyFont="1" applyFill="1" applyBorder="1" applyAlignment="1">
      <alignment vertical="top"/>
    </xf>
    <xf numFmtId="0" fontId="28" fillId="14" borderId="32" xfId="0" applyFont="1" applyFill="1" applyBorder="1" applyAlignment="1">
      <alignment horizontal="center" vertical="top" wrapText="1"/>
    </xf>
    <xf numFmtId="0" fontId="0" fillId="0" borderId="17" xfId="0" applyBorder="1" applyAlignment="1">
      <alignment horizontal="center" vertical="top"/>
    </xf>
    <xf numFmtId="0" fontId="28" fillId="14" borderId="59"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28" fillId="14" borderId="131" xfId="0" applyFont="1" applyFill="1" applyBorder="1" applyAlignment="1">
      <alignment horizontal="center" vertical="top" wrapText="1"/>
    </xf>
    <xf numFmtId="0" fontId="0" fillId="0" borderId="158" xfId="0" applyBorder="1" applyAlignment="1">
      <alignment horizontal="center" vertical="top" wrapText="1"/>
    </xf>
    <xf numFmtId="0" fontId="0" fillId="0" borderId="167" xfId="0" applyBorder="1" applyAlignment="1">
      <alignment horizontal="center" vertical="top" wrapText="1"/>
    </xf>
    <xf numFmtId="0" fontId="28" fillId="0" borderId="4" xfId="0" applyFont="1" applyBorder="1" applyAlignment="1">
      <alignment horizontal="center" vertical="center"/>
    </xf>
    <xf numFmtId="0" fontId="0" fillId="0" borderId="10" xfId="0" applyFont="1" applyBorder="1" applyAlignment="1">
      <alignment horizontal="center" vertical="center"/>
    </xf>
    <xf numFmtId="0" fontId="28" fillId="14" borderId="168" xfId="0" applyFont="1" applyFill="1" applyBorder="1" applyAlignment="1">
      <alignment horizontal="center" vertical="center" wrapText="1"/>
    </xf>
    <xf numFmtId="0" fontId="0" fillId="0" borderId="5" xfId="0" applyBorder="1" applyAlignment="1">
      <alignment vertical="center"/>
    </xf>
    <xf numFmtId="0" fontId="28" fillId="14" borderId="151" xfId="0" applyFont="1" applyFill="1" applyBorder="1" applyAlignment="1">
      <alignment vertical="top" wrapText="1"/>
    </xf>
    <xf numFmtId="0" fontId="0" fillId="0" borderId="17" xfId="0" applyBorder="1" applyAlignment="1">
      <alignment vertical="top" wrapText="1"/>
    </xf>
    <xf numFmtId="0" fontId="0" fillId="0" borderId="17" xfId="0" applyFont="1" applyBorder="1" applyAlignment="1">
      <alignment vertical="top" wrapText="1"/>
    </xf>
    <xf numFmtId="180" fontId="13" fillId="6" borderId="151" xfId="0" applyNumberFormat="1" applyFont="1" applyFill="1" applyBorder="1" applyAlignment="1">
      <alignment vertical="top" wrapText="1"/>
    </xf>
    <xf numFmtId="180" fontId="41" fillId="6" borderId="17" xfId="0" applyNumberFormat="1" applyFont="1" applyFill="1" applyBorder="1" applyAlignment="1">
      <alignment vertical="top" wrapText="1"/>
    </xf>
    <xf numFmtId="0" fontId="28" fillId="14" borderId="3" xfId="0" applyFont="1" applyFill="1" applyBorder="1" applyAlignment="1">
      <alignment horizontal="center" vertical="top" wrapText="1"/>
    </xf>
    <xf numFmtId="0" fontId="28" fillId="14" borderId="0" xfId="0" applyFont="1" applyFill="1" applyBorder="1" applyAlignment="1">
      <alignment horizontal="center" vertical="top" wrapText="1"/>
    </xf>
    <xf numFmtId="0" fontId="28" fillId="14" borderId="17" xfId="0" applyFont="1" applyFill="1" applyBorder="1" applyAlignment="1">
      <alignment horizontal="center" vertical="top" wrapText="1"/>
    </xf>
    <xf numFmtId="0" fontId="28" fillId="14" borderId="2" xfId="0" applyFont="1" applyFill="1" applyBorder="1" applyAlignment="1">
      <alignment horizontal="center" vertical="top" wrapText="1"/>
    </xf>
    <xf numFmtId="0" fontId="28" fillId="14" borderId="54" xfId="0" applyFont="1" applyFill="1" applyBorder="1" applyAlignment="1">
      <alignment horizontal="center" vertical="top" wrapText="1"/>
    </xf>
    <xf numFmtId="0" fontId="0" fillId="0" borderId="17" xfId="0" applyBorder="1" applyAlignment="1">
      <alignment horizontal="center" vertical="center"/>
    </xf>
    <xf numFmtId="0" fontId="28" fillId="3" borderId="17" xfId="0" applyFont="1" applyFill="1" applyBorder="1" applyAlignment="1">
      <alignment horizontal="center" vertical="top" wrapText="1"/>
    </xf>
    <xf numFmtId="0" fontId="0" fillId="3" borderId="17" xfId="0" applyFont="1" applyFill="1" applyBorder="1" applyAlignment="1">
      <alignment horizontal="center" vertical="top"/>
    </xf>
    <xf numFmtId="0" fontId="28" fillId="11" borderId="17" xfId="0" applyFont="1" applyFill="1" applyBorder="1" applyAlignment="1">
      <alignment vertical="top" wrapText="1"/>
    </xf>
    <xf numFmtId="0" fontId="71" fillId="14" borderId="129" xfId="0" applyFont="1" applyFill="1" applyBorder="1" applyAlignment="1">
      <alignment horizontal="center" vertical="center" wrapText="1"/>
    </xf>
    <xf numFmtId="0" fontId="71" fillId="14" borderId="158" xfId="0" applyFont="1" applyFill="1" applyBorder="1" applyAlignment="1">
      <alignment horizontal="center" vertical="center" wrapText="1"/>
    </xf>
    <xf numFmtId="0" fontId="71" fillId="14" borderId="167" xfId="0" applyFont="1" applyFill="1" applyBorder="1" applyAlignment="1">
      <alignment horizontal="center" vertical="center" wrapText="1"/>
    </xf>
    <xf numFmtId="0" fontId="71" fillId="14" borderId="40" xfId="0" applyFont="1" applyFill="1" applyBorder="1" applyAlignment="1">
      <alignment horizontal="center" vertical="center" wrapText="1"/>
    </xf>
    <xf numFmtId="0" fontId="71" fillId="14" borderId="130" xfId="0" applyFont="1" applyFill="1" applyBorder="1" applyAlignment="1">
      <alignment horizontal="center" vertical="center" wrapText="1"/>
    </xf>
    <xf numFmtId="0" fontId="28" fillId="14" borderId="39" xfId="0" applyFont="1" applyFill="1" applyBorder="1" applyAlignment="1">
      <alignment horizontal="center" vertical="center" wrapText="1"/>
    </xf>
    <xf numFmtId="0" fontId="28" fillId="14" borderId="129" xfId="0" applyFont="1" applyFill="1" applyBorder="1" applyAlignment="1">
      <alignment horizontal="center" vertical="center" wrapText="1"/>
    </xf>
    <xf numFmtId="0" fontId="71" fillId="14" borderId="32" xfId="0" applyFont="1" applyFill="1" applyBorder="1" applyAlignment="1">
      <alignment horizontal="center" vertical="top" wrapText="1"/>
    </xf>
    <xf numFmtId="0" fontId="71" fillId="14" borderId="17" xfId="0" applyFont="1" applyFill="1" applyBorder="1" applyAlignment="1">
      <alignment horizontal="center" vertical="top" wrapText="1"/>
    </xf>
    <xf numFmtId="0" fontId="28" fillId="14" borderId="34" xfId="0" applyFont="1" applyFill="1" applyBorder="1" applyAlignment="1">
      <alignment horizontal="center" vertical="top" wrapText="1"/>
    </xf>
    <xf numFmtId="0" fontId="28" fillId="14" borderId="16" xfId="0" applyFont="1" applyFill="1" applyBorder="1" applyAlignment="1">
      <alignment horizontal="center" vertical="top" wrapText="1"/>
    </xf>
    <xf numFmtId="0" fontId="28" fillId="14" borderId="35" xfId="0" applyFont="1" applyFill="1" applyBorder="1" applyAlignment="1">
      <alignment horizontal="center" vertical="top" wrapText="1"/>
    </xf>
    <xf numFmtId="0" fontId="28" fillId="14" borderId="109" xfId="0" applyFont="1" applyFill="1" applyBorder="1" applyAlignment="1">
      <alignment horizontal="center" vertical="top" wrapText="1"/>
    </xf>
    <xf numFmtId="0" fontId="0" fillId="11" borderId="32" xfId="0" applyFont="1" applyFill="1" applyBorder="1" applyAlignment="1">
      <alignment horizontal="center" vertical="top" wrapText="1"/>
    </xf>
    <xf numFmtId="0" fontId="0" fillId="11" borderId="17" xfId="0" applyFont="1" applyFill="1" applyBorder="1" applyAlignment="1">
      <alignment horizontal="center" vertical="top"/>
    </xf>
    <xf numFmtId="0" fontId="28" fillId="0" borderId="5" xfId="0" applyFont="1" applyBorder="1" applyAlignment="1">
      <alignment horizontal="center" vertical="center"/>
    </xf>
    <xf numFmtId="0" fontId="28" fillId="3" borderId="32" xfId="0" applyFont="1" applyFill="1" applyBorder="1" applyAlignment="1">
      <alignment vertical="top" wrapText="1"/>
    </xf>
    <xf numFmtId="0" fontId="28" fillId="3" borderId="17" xfId="0" applyFont="1" applyFill="1" applyBorder="1" applyAlignment="1">
      <alignment vertical="top" wrapText="1"/>
    </xf>
    <xf numFmtId="0" fontId="28" fillId="3" borderId="17" xfId="0" applyFont="1" applyFill="1" applyBorder="1" applyAlignment="1">
      <alignment vertical="top"/>
    </xf>
    <xf numFmtId="0" fontId="28" fillId="11" borderId="32" xfId="0" applyFont="1" applyFill="1" applyBorder="1" applyAlignment="1">
      <alignment vertical="top" wrapText="1"/>
    </xf>
    <xf numFmtId="0" fontId="0" fillId="0" borderId="17" xfId="0" applyFont="1" applyBorder="1" applyAlignment="1">
      <alignment vertical="top"/>
    </xf>
    <xf numFmtId="0" fontId="28" fillId="3" borderId="32" xfId="0" applyFont="1" applyFill="1" applyBorder="1" applyAlignment="1">
      <alignment horizontal="center" vertical="center" wrapText="1"/>
    </xf>
    <xf numFmtId="0" fontId="28" fillId="3" borderId="17" xfId="0" applyFont="1" applyFill="1" applyBorder="1" applyAlignment="1">
      <alignment horizontal="center" vertical="center" wrapText="1"/>
    </xf>
    <xf numFmtId="0" fontId="71" fillId="3" borderId="131" xfId="0" applyFont="1" applyFill="1" applyBorder="1" applyAlignment="1">
      <alignment horizontal="center" vertical="center" wrapText="1"/>
    </xf>
    <xf numFmtId="0" fontId="28" fillId="0" borderId="158" xfId="0" applyFont="1" applyBorder="1" applyAlignment="1">
      <alignment horizontal="center" vertical="center" wrapText="1"/>
    </xf>
    <xf numFmtId="0" fontId="71" fillId="3" borderId="133" xfId="0" applyFont="1" applyFill="1" applyBorder="1" applyAlignment="1">
      <alignment horizontal="center" vertical="center" wrapText="1"/>
    </xf>
    <xf numFmtId="0" fontId="28" fillId="0" borderId="161" xfId="0" applyFont="1" applyBorder="1" applyAlignment="1">
      <alignment horizontal="center" vertical="center" wrapText="1"/>
    </xf>
    <xf numFmtId="0" fontId="29" fillId="3" borderId="132" xfId="0" applyFont="1" applyFill="1" applyBorder="1" applyAlignment="1">
      <alignment horizontal="center" vertical="top" wrapText="1"/>
    </xf>
    <xf numFmtId="0" fontId="28" fillId="3" borderId="159" xfId="0" applyFont="1" applyFill="1" applyBorder="1" applyAlignment="1">
      <alignment horizontal="center" vertical="top" wrapText="1"/>
    </xf>
    <xf numFmtId="0" fontId="71" fillId="14" borderId="1" xfId="0" applyFont="1" applyFill="1" applyBorder="1" applyAlignment="1">
      <alignment horizontal="center" vertical="center"/>
    </xf>
    <xf numFmtId="0" fontId="28" fillId="14" borderId="1" xfId="0" applyFont="1" applyFill="1" applyBorder="1" applyAlignment="1">
      <alignment horizontal="center" vertical="center"/>
    </xf>
    <xf numFmtId="0" fontId="71" fillId="14" borderId="4" xfId="0" applyFont="1" applyFill="1" applyBorder="1" applyAlignment="1">
      <alignment horizontal="center" vertical="center"/>
    </xf>
    <xf numFmtId="0" fontId="71" fillId="14" borderId="10" xfId="0" applyFont="1" applyFill="1" applyBorder="1" applyAlignment="1">
      <alignment horizontal="center" vertical="center"/>
    </xf>
    <xf numFmtId="0" fontId="0" fillId="0" borderId="11" xfId="0" applyBorder="1" applyAlignment="1">
      <alignment horizontal="center" vertical="center"/>
    </xf>
    <xf numFmtId="0" fontId="28" fillId="0" borderId="1" xfId="0" applyFont="1" applyBorder="1" applyAlignment="1">
      <alignment horizontal="center" vertical="center" wrapText="1"/>
    </xf>
    <xf numFmtId="0" fontId="28" fillId="3" borderId="158" xfId="0" applyFont="1" applyFill="1" applyBorder="1" applyAlignment="1">
      <alignment horizontal="center" vertical="center" wrapText="1"/>
    </xf>
    <xf numFmtId="0" fontId="0" fillId="3" borderId="157" xfId="0" applyFont="1" applyFill="1" applyBorder="1" applyAlignment="1">
      <alignment horizontal="center" vertical="center" wrapText="1"/>
    </xf>
    <xf numFmtId="0" fontId="71" fillId="3" borderId="132" xfId="0" applyFont="1" applyFill="1" applyBorder="1" applyAlignment="1">
      <alignment horizontal="center" vertical="center" wrapText="1"/>
    </xf>
    <xf numFmtId="0" fontId="28" fillId="3" borderId="159" xfId="0" applyFont="1" applyFill="1" applyBorder="1" applyAlignment="1">
      <alignment horizontal="center" vertical="center" wrapText="1"/>
    </xf>
    <xf numFmtId="0" fontId="28" fillId="3" borderId="132" xfId="0" applyFont="1" applyFill="1" applyBorder="1" applyAlignment="1">
      <alignment horizontal="center" vertical="center" wrapText="1"/>
    </xf>
    <xf numFmtId="0" fontId="0" fillId="3" borderId="160" xfId="0" applyFont="1" applyFill="1" applyBorder="1" applyAlignment="1">
      <alignment horizontal="center" vertical="center" wrapText="1"/>
    </xf>
    <xf numFmtId="0" fontId="71" fillId="2" borderId="32" xfId="0" applyFont="1" applyFill="1" applyBorder="1" applyAlignment="1">
      <alignment horizontal="center" vertical="center" wrapText="1"/>
    </xf>
    <xf numFmtId="0" fontId="71" fillId="0" borderId="17" xfId="0" applyFont="1" applyBorder="1" applyAlignment="1">
      <alignment horizontal="center" vertical="center" wrapText="1"/>
    </xf>
    <xf numFmtId="0" fontId="45" fillId="0" borderId="4" xfId="0" applyFont="1" applyBorder="1" applyAlignment="1">
      <alignment vertical="center" shrinkToFit="1"/>
    </xf>
    <xf numFmtId="0" fontId="0" fillId="0" borderId="5" xfId="0" applyBorder="1" applyAlignment="1">
      <alignment vertical="center" shrinkToFit="1"/>
    </xf>
    <xf numFmtId="0" fontId="1" fillId="2" borderId="61" xfId="5" applyFont="1" applyFill="1" applyBorder="1" applyAlignment="1">
      <alignment horizontal="center" vertical="center"/>
    </xf>
    <xf numFmtId="0" fontId="0" fillId="0" borderId="60" xfId="0" applyBorder="1" applyAlignment="1">
      <alignment vertical="center"/>
    </xf>
    <xf numFmtId="0" fontId="106" fillId="0" borderId="8" xfId="5" applyFont="1" applyBorder="1" applyAlignment="1">
      <alignment vertical="center" wrapText="1"/>
    </xf>
    <xf numFmtId="0" fontId="14" fillId="0" borderId="8" xfId="0" applyFont="1" applyBorder="1" applyAlignment="1">
      <alignment vertical="center" wrapText="1"/>
    </xf>
    <xf numFmtId="0" fontId="0" fillId="0" borderId="8" xfId="0" applyBorder="1" applyAlignment="1">
      <alignment vertical="center"/>
    </xf>
    <xf numFmtId="0" fontId="2" fillId="2" borderId="32" xfId="5" applyFill="1" applyBorder="1" applyAlignment="1">
      <alignment horizontal="center" vertical="center"/>
    </xf>
    <xf numFmtId="0" fontId="2" fillId="2" borderId="29" xfId="5" applyFill="1" applyBorder="1" applyAlignment="1">
      <alignment horizontal="center" vertical="center"/>
    </xf>
    <xf numFmtId="0" fontId="25" fillId="3" borderId="0" xfId="0" applyFont="1" applyFill="1" applyAlignment="1">
      <alignment vertical="center"/>
    </xf>
    <xf numFmtId="0" fontId="42" fillId="3" borderId="0" xfId="0" applyFont="1" applyFill="1" applyAlignment="1">
      <alignment horizontal="center" vertical="center"/>
    </xf>
    <xf numFmtId="0" fontId="20" fillId="3" borderId="0" xfId="0" applyFont="1" applyFill="1" applyAlignment="1">
      <alignment horizontal="center" vertical="center"/>
    </xf>
    <xf numFmtId="0" fontId="10" fillId="4" borderId="56" xfId="0" applyFont="1" applyFill="1" applyBorder="1" applyAlignment="1">
      <alignment horizontal="center" vertical="center"/>
    </xf>
    <xf numFmtId="0" fontId="0" fillId="4" borderId="56" xfId="0" applyFill="1" applyBorder="1" applyAlignment="1">
      <alignment horizontal="center" vertical="center"/>
    </xf>
    <xf numFmtId="0" fontId="10" fillId="0" borderId="56" xfId="0" applyFont="1" applyBorder="1" applyAlignment="1">
      <alignment horizontal="center" vertical="center"/>
    </xf>
    <xf numFmtId="0" fontId="0" fillId="0" borderId="56" xfId="0" applyBorder="1" applyAlignment="1">
      <alignment horizontal="center" vertical="center"/>
    </xf>
    <xf numFmtId="0" fontId="35" fillId="0" borderId="8" xfId="0" applyFont="1" applyBorder="1" applyAlignment="1">
      <alignment horizontal="center" vertical="center"/>
    </xf>
    <xf numFmtId="0" fontId="15" fillId="0" borderId="8" xfId="0" applyFont="1" applyBorder="1" applyAlignment="1">
      <alignment horizontal="center" vertical="center"/>
    </xf>
    <xf numFmtId="0" fontId="10" fillId="4" borderId="41" xfId="0" applyFont="1" applyFill="1" applyBorder="1" applyAlignment="1">
      <alignment horizontal="center" vertical="center"/>
    </xf>
    <xf numFmtId="0" fontId="0" fillId="4" borderId="41" xfId="0" applyFill="1" applyBorder="1" applyAlignment="1">
      <alignment horizontal="center" vertical="center"/>
    </xf>
    <xf numFmtId="177" fontId="10" fillId="0" borderId="41" xfId="0" applyNumberFormat="1" applyFont="1" applyBorder="1" applyAlignment="1">
      <alignment horizontal="center" vertical="center"/>
    </xf>
    <xf numFmtId="177" fontId="0" fillId="0" borderId="41" xfId="0" applyNumberFormat="1" applyBorder="1" applyAlignment="1">
      <alignment horizontal="center" vertical="center"/>
    </xf>
    <xf numFmtId="0" fontId="57" fillId="0" borderId="0" xfId="0" applyFont="1" applyAlignment="1">
      <alignment horizontal="center" vertical="center"/>
    </xf>
    <xf numFmtId="0" fontId="0" fillId="0" borderId="0" xfId="0" applyFont="1" applyAlignment="1">
      <alignment horizontal="center" vertical="center"/>
    </xf>
    <xf numFmtId="0" fontId="57" fillId="0" borderId="0" xfId="0" applyFont="1" applyAlignment="1">
      <alignment horizontal="center" vertical="center" shrinkToFit="1"/>
    </xf>
    <xf numFmtId="0" fontId="0" fillId="0" borderId="0" xfId="0" applyFont="1" applyAlignment="1">
      <alignment vertical="center" shrinkToFit="1"/>
    </xf>
    <xf numFmtId="0" fontId="7" fillId="4" borderId="4" xfId="0" applyFont="1" applyFill="1" applyBorder="1" applyAlignment="1">
      <alignment horizontal="left" vertical="center"/>
    </xf>
    <xf numFmtId="0" fontId="7" fillId="4" borderId="10" xfId="0" applyFont="1" applyFill="1" applyBorder="1" applyAlignment="1">
      <alignment horizontal="left" vertical="center"/>
    </xf>
    <xf numFmtId="0" fontId="7" fillId="4" borderId="77" xfId="0" applyFont="1" applyFill="1" applyBorder="1" applyAlignment="1">
      <alignment horizontal="left" vertical="center"/>
    </xf>
    <xf numFmtId="0" fontId="7" fillId="0" borderId="10" xfId="0" applyFont="1" applyBorder="1" applyAlignment="1">
      <alignment horizontal="center" vertical="center"/>
    </xf>
    <xf numFmtId="0" fontId="7" fillId="4" borderId="4" xfId="0" applyFont="1" applyFill="1" applyBorder="1" applyAlignment="1">
      <alignment horizontal="center" vertical="center"/>
    </xf>
    <xf numFmtId="0" fontId="0" fillId="4" borderId="10" xfId="0" applyFill="1" applyBorder="1" applyAlignment="1">
      <alignment horizontal="center" vertical="center"/>
    </xf>
    <xf numFmtId="0" fontId="0" fillId="4" borderId="77" xfId="0" applyFill="1" applyBorder="1" applyAlignment="1">
      <alignment horizontal="center" vertical="center"/>
    </xf>
    <xf numFmtId="0" fontId="7" fillId="4" borderId="34" xfId="0" applyFont="1" applyFill="1" applyBorder="1" applyAlignment="1">
      <alignment horizontal="center" vertical="center"/>
    </xf>
    <xf numFmtId="0" fontId="7" fillId="4" borderId="2" xfId="0" applyFont="1" applyFill="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7" fillId="4" borderId="34" xfId="0" applyFont="1" applyFill="1" applyBorder="1" applyAlignment="1">
      <alignment horizontal="center" vertical="center" wrapText="1"/>
    </xf>
    <xf numFmtId="0" fontId="7" fillId="4" borderId="3" xfId="0" applyFont="1" applyFill="1" applyBorder="1" applyAlignment="1">
      <alignment horizontal="center" vertical="center"/>
    </xf>
    <xf numFmtId="0" fontId="0" fillId="0" borderId="78"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7" fillId="4" borderId="95" xfId="0" applyFont="1" applyFill="1" applyBorder="1" applyAlignment="1">
      <alignment horizontal="center" vertical="center"/>
    </xf>
    <xf numFmtId="0" fontId="7" fillId="4" borderId="96" xfId="0" applyFont="1" applyFill="1"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7" fillId="4" borderId="95" xfId="0" applyFont="1" applyFill="1" applyBorder="1" applyAlignment="1">
      <alignment horizontal="center" vertical="center" wrapText="1"/>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7" fillId="4" borderId="23" xfId="0" applyFont="1" applyFill="1" applyBorder="1" applyAlignment="1">
      <alignment horizontal="center" vertical="center" wrapText="1"/>
    </xf>
    <xf numFmtId="0" fontId="0" fillId="4" borderId="23" xfId="0" applyFill="1" applyBorder="1" applyAlignment="1">
      <alignment horizontal="center" vertical="center" wrapText="1"/>
    </xf>
    <xf numFmtId="0" fontId="7" fillId="4" borderId="104" xfId="0" applyFont="1" applyFill="1" applyBorder="1" applyAlignment="1">
      <alignment horizontal="center" vertical="center"/>
    </xf>
    <xf numFmtId="0" fontId="0" fillId="4" borderId="71" xfId="0" applyFill="1" applyBorder="1" applyAlignment="1">
      <alignment horizontal="center" vertical="center"/>
    </xf>
    <xf numFmtId="0" fontId="0" fillId="4" borderId="104" xfId="0" applyFill="1" applyBorder="1" applyAlignment="1">
      <alignment horizontal="center" vertical="center"/>
    </xf>
    <xf numFmtId="0" fontId="0" fillId="3" borderId="71" xfId="0" applyFill="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64" fillId="0" borderId="17" xfId="0" applyFont="1" applyBorder="1" applyAlignment="1">
      <alignment horizontal="center" vertical="center" wrapText="1"/>
    </xf>
    <xf numFmtId="0" fontId="65" fillId="0" borderId="17" xfId="0" applyFont="1" applyBorder="1" applyAlignment="1">
      <alignment horizontal="center" vertical="center" wrapText="1"/>
    </xf>
    <xf numFmtId="0" fontId="7" fillId="0" borderId="18" xfId="0" applyFont="1" applyBorder="1" applyAlignment="1">
      <alignment horizontal="center" vertical="center"/>
    </xf>
    <xf numFmtId="0" fontId="7" fillId="0" borderId="18" xfId="0" applyFont="1" applyBorder="1" applyAlignment="1">
      <alignment horizontal="center" vertical="center" shrinkToFit="1"/>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0" fillId="0" borderId="46" xfId="0" applyBorder="1" applyAlignment="1">
      <alignment horizontal="center" vertical="center"/>
    </xf>
    <xf numFmtId="0" fontId="0" fillId="0" borderId="36" xfId="0" applyBorder="1" applyAlignment="1">
      <alignment horizontal="center" vertical="center"/>
    </xf>
    <xf numFmtId="0" fontId="7" fillId="0" borderId="18" xfId="0" applyFont="1" applyBorder="1" applyAlignment="1">
      <alignment horizontal="center" vertical="center" wrapText="1"/>
    </xf>
    <xf numFmtId="0" fontId="0" fillId="0" borderId="18" xfId="0" applyBorder="1" applyAlignment="1">
      <alignment horizontal="center" vertical="center" wrapText="1"/>
    </xf>
    <xf numFmtId="56" fontId="7" fillId="0" borderId="17" xfId="0" applyNumberFormat="1" applyFont="1" applyBorder="1" applyAlignment="1">
      <alignment horizontal="center" vertical="center"/>
    </xf>
    <xf numFmtId="0" fontId="7" fillId="0" borderId="17" xfId="0" applyFont="1" applyBorder="1" applyAlignment="1">
      <alignment horizontal="center" vertical="center"/>
    </xf>
    <xf numFmtId="0" fontId="64" fillId="0" borderId="17" xfId="0" applyFont="1" applyBorder="1" applyAlignment="1">
      <alignment horizontal="center" vertical="center" shrinkToFit="1"/>
    </xf>
    <xf numFmtId="0" fontId="64" fillId="0" borderId="70" xfId="0" applyFont="1" applyBorder="1" applyAlignment="1">
      <alignment horizontal="center" vertical="center"/>
    </xf>
    <xf numFmtId="0" fontId="64" fillId="0" borderId="88" xfId="0" applyFont="1" applyBorder="1" applyAlignment="1">
      <alignment horizontal="center" vertical="center"/>
    </xf>
    <xf numFmtId="0" fontId="65" fillId="0" borderId="88" xfId="0" applyFont="1" applyBorder="1" applyAlignment="1">
      <alignment horizontal="center" vertical="center"/>
    </xf>
    <xf numFmtId="0" fontId="65" fillId="0" borderId="89" xfId="0" applyFont="1" applyBorder="1" applyAlignment="1">
      <alignment horizontal="center" vertical="center"/>
    </xf>
    <xf numFmtId="0" fontId="7" fillId="0" borderId="41" xfId="0" applyFont="1" applyBorder="1" applyAlignment="1">
      <alignment horizontal="center" vertical="center" wrapText="1"/>
    </xf>
    <xf numFmtId="0" fontId="0" fillId="0" borderId="41" xfId="0" applyBorder="1" applyAlignment="1">
      <alignment horizontal="center" vertical="center" wrapText="1"/>
    </xf>
    <xf numFmtId="0" fontId="7" fillId="0" borderId="3" xfId="0" applyFont="1" applyBorder="1">
      <alignment vertical="center"/>
    </xf>
    <xf numFmtId="0" fontId="7" fillId="0" borderId="0" xfId="0" applyFont="1">
      <alignment vertical="center"/>
    </xf>
    <xf numFmtId="0" fontId="0" fillId="4" borderId="3" xfId="0" applyFill="1" applyBorder="1" applyAlignment="1">
      <alignment horizontal="center" vertical="center" wrapText="1"/>
    </xf>
    <xf numFmtId="0" fontId="0" fillId="4" borderId="2" xfId="0" applyFill="1" applyBorder="1" applyAlignment="1">
      <alignment horizontal="center" vertical="center" wrapText="1"/>
    </xf>
    <xf numFmtId="0" fontId="0" fillId="0" borderId="43" xfId="0" applyBorder="1" applyAlignment="1">
      <alignment horizontal="center" vertical="center" wrapText="1"/>
    </xf>
    <xf numFmtId="0" fontId="0" fillId="0" borderId="78" xfId="0" applyBorder="1" applyAlignment="1">
      <alignment horizontal="center" vertical="center" wrapText="1"/>
    </xf>
    <xf numFmtId="0" fontId="0" fillId="0" borderId="44" xfId="0" applyBorder="1" applyAlignment="1">
      <alignment horizontal="center" vertical="center" wrapText="1"/>
    </xf>
    <xf numFmtId="0" fontId="7" fillId="0" borderId="41" xfId="0" applyFont="1" applyBorder="1" applyAlignment="1">
      <alignment horizontal="center" vertical="center"/>
    </xf>
    <xf numFmtId="0" fontId="7" fillId="0" borderId="41" xfId="0" applyFont="1" applyBorder="1" applyAlignment="1">
      <alignment horizontal="center" vertical="center" shrinkToFit="1"/>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28" fillId="0" borderId="0" xfId="0" applyFont="1" applyAlignment="1">
      <alignment horizontal="right" vertical="center" wrapText="1"/>
    </xf>
    <xf numFmtId="0" fontId="0" fillId="0" borderId="0" xfId="0" applyAlignment="1">
      <alignment horizontal="right" vertical="center" wrapText="1"/>
    </xf>
    <xf numFmtId="0" fontId="55" fillId="3" borderId="0" xfId="0" applyFont="1" applyFill="1" applyAlignment="1">
      <alignment horizontal="center" vertical="center"/>
    </xf>
    <xf numFmtId="0" fontId="37" fillId="3" borderId="0" xfId="0" applyFont="1" applyFill="1" applyAlignment="1">
      <alignment horizontal="center" vertical="center"/>
    </xf>
    <xf numFmtId="0" fontId="53" fillId="2" borderId="4" xfId="0" applyFont="1" applyFill="1" applyBorder="1" applyAlignment="1">
      <alignment horizontal="left" vertical="center"/>
    </xf>
    <xf numFmtId="0" fontId="53" fillId="2" borderId="10" xfId="0" applyFont="1" applyFill="1" applyBorder="1" applyAlignment="1">
      <alignment horizontal="left" vertical="center"/>
    </xf>
    <xf numFmtId="0" fontId="53" fillId="0" borderId="1" xfId="0" applyFont="1" applyBorder="1" applyAlignment="1">
      <alignment horizontal="left" vertical="center" shrinkToFit="1"/>
    </xf>
    <xf numFmtId="0" fontId="53" fillId="0" borderId="1" xfId="0" applyFont="1" applyBorder="1" applyAlignment="1">
      <alignment horizontal="center" vertical="center" shrinkToFit="1"/>
    </xf>
    <xf numFmtId="0" fontId="53" fillId="2" borderId="1" xfId="0" applyFont="1" applyFill="1" applyBorder="1">
      <alignment vertical="center"/>
    </xf>
    <xf numFmtId="0" fontId="53" fillId="0" borderId="34" xfId="0" applyFont="1" applyBorder="1" applyAlignment="1">
      <alignment horizontal="center"/>
    </xf>
    <xf numFmtId="0" fontId="0" fillId="0" borderId="3" xfId="0" applyBorder="1" applyAlignment="1">
      <alignment horizontal="center"/>
    </xf>
    <xf numFmtId="0" fontId="0" fillId="0" borderId="16" xfId="0" applyBorder="1" applyAlignment="1">
      <alignment horizontal="center"/>
    </xf>
    <xf numFmtId="0" fontId="0" fillId="0" borderId="0" xfId="0" applyAlignment="1">
      <alignment horizontal="center"/>
    </xf>
    <xf numFmtId="0" fontId="0" fillId="0" borderId="38"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54" xfId="0" applyBorder="1" applyAlignment="1">
      <alignment horizontal="center"/>
    </xf>
    <xf numFmtId="0" fontId="0" fillId="0" borderId="37" xfId="0" applyBorder="1" applyAlignment="1">
      <alignment horizontal="center"/>
    </xf>
    <xf numFmtId="0" fontId="33" fillId="3" borderId="0" xfId="0" applyFont="1" applyFill="1" applyAlignment="1">
      <alignment vertical="center"/>
    </xf>
    <xf numFmtId="0" fontId="28" fillId="3" borderId="0" xfId="0" applyFont="1" applyFill="1" applyAlignment="1">
      <alignment vertical="center"/>
    </xf>
    <xf numFmtId="0" fontId="53" fillId="0" borderId="34"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0" xfId="0" applyFont="1" applyAlignment="1">
      <alignment horizontal="center" vertical="center" wrapText="1"/>
    </xf>
    <xf numFmtId="0" fontId="53" fillId="0" borderId="54"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3" xfId="0" applyFont="1" applyBorder="1" applyAlignment="1">
      <alignment horizontal="center" vertical="center"/>
    </xf>
    <xf numFmtId="0" fontId="53" fillId="0" borderId="0" xfId="0" applyFont="1" applyAlignment="1">
      <alignment horizontal="center" vertical="center"/>
    </xf>
    <xf numFmtId="0" fontId="53" fillId="0" borderId="74" xfId="0" applyFont="1" applyBorder="1" applyAlignment="1">
      <alignment horizontal="center" vertical="center"/>
    </xf>
    <xf numFmtId="0" fontId="53" fillId="0" borderId="75" xfId="0" applyFont="1" applyBorder="1" applyAlignment="1">
      <alignment horizontal="center" vertical="center"/>
    </xf>
    <xf numFmtId="0" fontId="53" fillId="0" borderId="8" xfId="0" applyFont="1" applyBorder="1" applyAlignment="1">
      <alignment horizontal="center" vertical="center"/>
    </xf>
    <xf numFmtId="0" fontId="53" fillId="0" borderId="76" xfId="0" applyFont="1" applyBorder="1" applyAlignment="1">
      <alignment horizontal="center" vertical="center"/>
    </xf>
    <xf numFmtId="0" fontId="53" fillId="0" borderId="54" xfId="0" applyFont="1" applyBorder="1" applyAlignment="1">
      <alignment horizontal="center" vertical="center"/>
    </xf>
    <xf numFmtId="0" fontId="53" fillId="0" borderId="37" xfId="0" applyFont="1" applyBorder="1" applyAlignment="1">
      <alignment horizontal="center" vertical="center"/>
    </xf>
    <xf numFmtId="0" fontId="53" fillId="0" borderId="34" xfId="0" applyFont="1" applyBorder="1" applyAlignment="1">
      <alignment horizontal="center" vertical="center"/>
    </xf>
    <xf numFmtId="0" fontId="53" fillId="0" borderId="2" xfId="0" applyFont="1" applyBorder="1" applyAlignment="1">
      <alignment horizontal="center" vertical="center"/>
    </xf>
    <xf numFmtId="0" fontId="53" fillId="0" borderId="16" xfId="0" applyFont="1" applyBorder="1" applyAlignment="1">
      <alignment horizontal="center" vertical="center"/>
    </xf>
    <xf numFmtId="0" fontId="53" fillId="0" borderId="38" xfId="0" applyFont="1" applyBorder="1" applyAlignment="1">
      <alignment horizontal="center" vertical="center"/>
    </xf>
    <xf numFmtId="0" fontId="53" fillId="0" borderId="3" xfId="0" applyFont="1" applyBorder="1" applyAlignment="1">
      <alignment horizontal="center"/>
    </xf>
    <xf numFmtId="0" fontId="53" fillId="0" borderId="2" xfId="0" applyFont="1" applyBorder="1" applyAlignment="1">
      <alignment horizontal="center"/>
    </xf>
    <xf numFmtId="0" fontId="53" fillId="0" borderId="16" xfId="0" applyFont="1" applyBorder="1" applyAlignment="1">
      <alignment horizontal="center"/>
    </xf>
    <xf numFmtId="0" fontId="53" fillId="0" borderId="0" xfId="0" applyFont="1" applyAlignment="1">
      <alignment horizontal="center"/>
    </xf>
    <xf numFmtId="0" fontId="53" fillId="0" borderId="54" xfId="0" applyFont="1" applyBorder="1" applyAlignment="1">
      <alignment horizontal="center"/>
    </xf>
    <xf numFmtId="0" fontId="53" fillId="0" borderId="38" xfId="0" applyFont="1" applyBorder="1" applyAlignment="1">
      <alignment horizontal="center"/>
    </xf>
    <xf numFmtId="0" fontId="53" fillId="0" borderId="8" xfId="0" applyFont="1" applyBorder="1" applyAlignment="1">
      <alignment horizontal="center"/>
    </xf>
    <xf numFmtId="0" fontId="53" fillId="0" borderId="37" xfId="0" applyFont="1" applyBorder="1" applyAlignment="1">
      <alignment horizontal="center"/>
    </xf>
    <xf numFmtId="0" fontId="53" fillId="0" borderId="1" xfId="0" applyFont="1" applyBorder="1" applyAlignment="1">
      <alignment horizontal="center" vertical="center"/>
    </xf>
    <xf numFmtId="0" fontId="53" fillId="0" borderId="56" xfId="0" applyFont="1" applyBorder="1" applyAlignment="1">
      <alignment horizontal="center" vertical="center"/>
    </xf>
    <xf numFmtId="0" fontId="9" fillId="0" borderId="8" xfId="0" applyFont="1" applyBorder="1" applyAlignment="1">
      <alignment horizontal="center" vertical="center"/>
    </xf>
    <xf numFmtId="0" fontId="53" fillId="0" borderId="56" xfId="0" applyFont="1" applyBorder="1">
      <alignment vertical="center"/>
    </xf>
    <xf numFmtId="0" fontId="53" fillId="0" borderId="18" xfId="0" applyFont="1" applyBorder="1" applyAlignment="1">
      <alignment horizontal="center" vertical="center"/>
    </xf>
    <xf numFmtId="0" fontId="53" fillId="0" borderId="22" xfId="0" applyFont="1" applyBorder="1" applyAlignment="1">
      <alignment horizontal="center" vertical="center" shrinkToFit="1"/>
    </xf>
    <xf numFmtId="0" fontId="53" fillId="0" borderId="46" xfId="0" applyFont="1" applyBorder="1" applyAlignment="1">
      <alignment horizontal="center" vertical="center" shrinkToFit="1"/>
    </xf>
    <xf numFmtId="0" fontId="53" fillId="0" borderId="36" xfId="0" applyFont="1" applyBorder="1" applyAlignment="1">
      <alignment horizontal="center" vertical="center" shrinkToFit="1"/>
    </xf>
    <xf numFmtId="0" fontId="53" fillId="0" borderId="36" xfId="0" applyFont="1" applyBorder="1" applyAlignment="1">
      <alignment horizontal="center" vertical="center"/>
    </xf>
    <xf numFmtId="0" fontId="53" fillId="0" borderId="22" xfId="0" applyFont="1" applyBorder="1" applyAlignment="1">
      <alignment horizontal="center" vertical="center"/>
    </xf>
    <xf numFmtId="0" fontId="53" fillId="0" borderId="40" xfId="0" applyFont="1" applyBorder="1" applyAlignment="1">
      <alignment horizontal="center" vertical="center"/>
    </xf>
    <xf numFmtId="0" fontId="53" fillId="0" borderId="39" xfId="0" applyFont="1" applyBorder="1" applyAlignment="1">
      <alignment horizontal="center" vertical="center"/>
    </xf>
    <xf numFmtId="0" fontId="53" fillId="0" borderId="59" xfId="0" applyFont="1" applyBorder="1" applyAlignment="1">
      <alignment horizontal="center" vertical="center" shrinkToFit="1"/>
    </xf>
    <xf numFmtId="0" fontId="53" fillId="0" borderId="47" xfId="0" applyFont="1" applyBorder="1" applyAlignment="1">
      <alignment horizontal="center" vertical="center" shrinkToFit="1"/>
    </xf>
    <xf numFmtId="0" fontId="53" fillId="0" borderId="48" xfId="0" applyFont="1" applyBorder="1" applyAlignment="1">
      <alignment horizontal="center" vertical="center" shrinkToFit="1"/>
    </xf>
    <xf numFmtId="0" fontId="53" fillId="0" borderId="48" xfId="0" applyFont="1" applyBorder="1" applyAlignment="1">
      <alignment horizontal="center" vertical="center"/>
    </xf>
    <xf numFmtId="0" fontId="53" fillId="0" borderId="59" xfId="0" applyFont="1" applyBorder="1" applyAlignment="1">
      <alignment horizontal="center" vertical="center"/>
    </xf>
    <xf numFmtId="0" fontId="53" fillId="0" borderId="60" xfId="0" applyFont="1" applyBorder="1" applyAlignment="1">
      <alignment horizontal="center" vertical="center"/>
    </xf>
    <xf numFmtId="0" fontId="53" fillId="0" borderId="61" xfId="0" applyFont="1" applyBorder="1" applyAlignment="1">
      <alignment horizontal="center" vertical="center"/>
    </xf>
    <xf numFmtId="0" fontId="53" fillId="0" borderId="18" xfId="0" applyFont="1" applyBorder="1">
      <alignment vertical="center"/>
    </xf>
    <xf numFmtId="0" fontId="0" fillId="0" borderId="47" xfId="0" applyBorder="1" applyAlignment="1">
      <alignment horizontal="center" vertical="center" shrinkToFit="1"/>
    </xf>
    <xf numFmtId="0" fontId="0" fillId="0" borderId="46" xfId="0" applyBorder="1" applyAlignment="1">
      <alignment horizontal="center" vertical="center" shrinkToFit="1"/>
    </xf>
    <xf numFmtId="0" fontId="0" fillId="0" borderId="48" xfId="0" applyBorder="1" applyAlignment="1">
      <alignment horizontal="center" vertical="center" shrinkToFit="1"/>
    </xf>
    <xf numFmtId="0" fontId="0" fillId="0" borderId="36" xfId="0" applyBorder="1" applyAlignment="1">
      <alignment horizontal="center" vertical="center" shrinkToFit="1"/>
    </xf>
    <xf numFmtId="0" fontId="53" fillId="0" borderId="41" xfId="0" applyFont="1" applyBorder="1">
      <alignment vertical="center"/>
    </xf>
    <xf numFmtId="0" fontId="53" fillId="0" borderId="3" xfId="0" applyFont="1" applyBorder="1">
      <alignment vertical="center"/>
    </xf>
    <xf numFmtId="0" fontId="53" fillId="0" borderId="0" xfId="0" applyFont="1">
      <alignment vertical="center"/>
    </xf>
    <xf numFmtId="0" fontId="53" fillId="0" borderId="49" xfId="0" applyFont="1" applyBorder="1" applyAlignment="1">
      <alignment horizontal="center" vertical="center"/>
    </xf>
    <xf numFmtId="0" fontId="53" fillId="0" borderId="51" xfId="0" applyFont="1" applyBorder="1" applyAlignment="1">
      <alignment horizontal="center" vertical="center"/>
    </xf>
    <xf numFmtId="0" fontId="53" fillId="0" borderId="49" xfId="0" applyFont="1" applyBorder="1" applyAlignment="1">
      <alignment horizontal="center" vertical="center" shrinkToFit="1"/>
    </xf>
    <xf numFmtId="0" fontId="53" fillId="0" borderId="50" xfId="0" applyFont="1" applyBorder="1" applyAlignment="1">
      <alignment horizontal="center" vertical="center" shrinkToFit="1"/>
    </xf>
    <xf numFmtId="0" fontId="53" fillId="0" borderId="51" xfId="0" applyFont="1" applyBorder="1" applyAlignment="1">
      <alignment horizontal="center" vertical="center" shrinkToFit="1"/>
    </xf>
    <xf numFmtId="0" fontId="53" fillId="0" borderId="41" xfId="0" applyFont="1" applyBorder="1" applyAlignment="1">
      <alignment horizontal="center" vertical="center"/>
    </xf>
    <xf numFmtId="0" fontId="53" fillId="0" borderId="53" xfId="0" applyFont="1" applyBorder="1" applyAlignment="1">
      <alignment horizontal="center" vertical="center"/>
    </xf>
    <xf numFmtId="0" fontId="53" fillId="0" borderId="62" xfId="0" applyFont="1" applyBorder="1" applyAlignment="1">
      <alignment horizontal="center" vertical="center"/>
    </xf>
    <xf numFmtId="0" fontId="0" fillId="0" borderId="51" xfId="0" applyBorder="1" applyAlignment="1">
      <alignment horizontal="center" vertical="center" shrinkToFit="1"/>
    </xf>
    <xf numFmtId="0" fontId="5" fillId="0" borderId="0" xfId="0" applyFont="1" applyAlignment="1">
      <alignment vertical="center"/>
    </xf>
    <xf numFmtId="0" fontId="5" fillId="3" borderId="0" xfId="0" applyFont="1" applyFill="1" applyBorder="1">
      <alignment vertical="center"/>
    </xf>
    <xf numFmtId="0" fontId="0" fillId="3" borderId="0" xfId="0" applyFill="1" applyBorder="1">
      <alignment vertical="center"/>
    </xf>
    <xf numFmtId="0" fontId="5" fillId="3" borderId="0" xfId="0" applyFont="1" applyFill="1" applyAlignment="1">
      <alignment vertical="center"/>
    </xf>
    <xf numFmtId="0" fontId="99" fillId="0" borderId="0" xfId="0" applyFont="1" applyAlignment="1">
      <alignment horizontal="center" vertical="center"/>
    </xf>
    <xf numFmtId="0" fontId="21" fillId="0" borderId="0" xfId="0" applyFont="1" applyAlignment="1">
      <alignment horizontal="center" vertical="center"/>
    </xf>
    <xf numFmtId="0" fontId="5" fillId="0" borderId="0" xfId="0" applyFont="1" applyAlignment="1">
      <alignment horizontal="center" vertical="center"/>
    </xf>
    <xf numFmtId="0" fontId="43" fillId="0" borderId="4" xfId="0" applyFont="1" applyBorder="1" applyAlignment="1">
      <alignment vertical="center"/>
    </xf>
    <xf numFmtId="0" fontId="44" fillId="0" borderId="3" xfId="0" applyFont="1" applyBorder="1" applyAlignment="1">
      <alignment wrapText="1"/>
    </xf>
    <xf numFmtId="0" fontId="30" fillId="0" borderId="3" xfId="0" applyFont="1" applyBorder="1" applyAlignment="1">
      <alignment wrapText="1"/>
    </xf>
    <xf numFmtId="0" fontId="5" fillId="0" borderId="79" xfId="0" applyFont="1" applyBorder="1" applyAlignment="1">
      <alignment vertical="center"/>
    </xf>
    <xf numFmtId="0" fontId="0" fillId="0" borderId="64" xfId="0" applyBorder="1" applyAlignment="1">
      <alignment vertical="center"/>
    </xf>
    <xf numFmtId="0" fontId="0" fillId="0" borderId="80" xfId="0" applyBorder="1" applyAlignment="1">
      <alignment vertical="center"/>
    </xf>
    <xf numFmtId="0" fontId="0" fillId="0" borderId="81"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44" fillId="0" borderId="4" xfId="0" applyFont="1" applyBorder="1" applyAlignment="1">
      <alignment vertical="center"/>
    </xf>
    <xf numFmtId="0" fontId="30" fillId="0" borderId="10" xfId="0" applyFont="1" applyBorder="1" applyAlignment="1">
      <alignment vertical="center"/>
    </xf>
    <xf numFmtId="0" fontId="5" fillId="2" borderId="107" xfId="0" applyFont="1" applyFill="1" applyBorder="1" applyAlignment="1">
      <alignment horizontal="center" vertical="center"/>
    </xf>
    <xf numFmtId="0" fontId="0" fillId="2" borderId="108" xfId="0" applyFill="1" applyBorder="1" applyAlignment="1">
      <alignment horizontal="center" vertical="center"/>
    </xf>
    <xf numFmtId="0" fontId="0" fillId="2" borderId="42" xfId="0" applyFill="1" applyBorder="1" applyAlignment="1">
      <alignment horizontal="center" vertical="center"/>
    </xf>
    <xf numFmtId="0" fontId="44" fillId="0" borderId="38" xfId="0" applyFont="1" applyBorder="1" applyAlignment="1">
      <alignment vertical="center"/>
    </xf>
    <xf numFmtId="0" fontId="30" fillId="0" borderId="8" xfId="0" applyFont="1" applyBorder="1" applyAlignment="1">
      <alignment vertical="center"/>
    </xf>
    <xf numFmtId="0" fontId="0" fillId="0" borderId="37" xfId="0" applyBorder="1" applyAlignment="1">
      <alignment vertical="center"/>
    </xf>
    <xf numFmtId="0" fontId="43" fillId="0" borderId="38" xfId="0" applyFont="1" applyBorder="1" applyAlignment="1">
      <alignment vertical="center"/>
    </xf>
    <xf numFmtId="0" fontId="49" fillId="3" borderId="0" xfId="0" applyFont="1" applyFill="1" applyAlignment="1">
      <alignment horizontal="center" vertical="center"/>
    </xf>
    <xf numFmtId="0" fontId="50" fillId="3" borderId="0" xfId="0" applyFont="1" applyFill="1" applyAlignment="1">
      <alignment horizontal="center" vertical="center"/>
    </xf>
    <xf numFmtId="0" fontId="0" fillId="2" borderId="42" xfId="0" applyFill="1" applyBorder="1">
      <alignment vertical="center"/>
    </xf>
    <xf numFmtId="0" fontId="5" fillId="0" borderId="0" xfId="0" applyFont="1" applyAlignment="1">
      <alignment vertical="center" wrapText="1"/>
    </xf>
    <xf numFmtId="0" fontId="0" fillId="0" borderId="0" xfId="0" applyFont="1" applyAlignment="1">
      <alignment vertical="center" wrapText="1"/>
    </xf>
    <xf numFmtId="0" fontId="5" fillId="0" borderId="52" xfId="0" applyFont="1" applyBorder="1" applyAlignment="1">
      <alignment vertical="center"/>
    </xf>
    <xf numFmtId="0" fontId="0" fillId="0" borderId="46" xfId="0" applyBorder="1" applyAlignment="1">
      <alignment vertical="center"/>
    </xf>
    <xf numFmtId="0" fontId="0" fillId="0" borderId="68" xfId="0" applyBorder="1" applyAlignment="1">
      <alignment vertical="center"/>
    </xf>
    <xf numFmtId="0" fontId="48" fillId="0" borderId="0" xfId="0" applyFont="1" applyAlignment="1">
      <alignment horizontal="center" vertical="center"/>
    </xf>
    <xf numFmtId="0" fontId="17" fillId="0" borderId="0" xfId="0" applyFont="1" applyAlignment="1">
      <alignment horizontal="center" vertical="center"/>
    </xf>
    <xf numFmtId="0" fontId="102" fillId="3" borderId="0" xfId="0" applyFont="1" applyFill="1" applyAlignment="1">
      <alignment vertical="center"/>
    </xf>
    <xf numFmtId="0" fontId="15" fillId="3" borderId="0" xfId="0" applyFont="1" applyFill="1" applyAlignment="1">
      <alignment vertical="center"/>
    </xf>
    <xf numFmtId="177" fontId="5" fillId="0" borderId="0" xfId="0" applyNumberFormat="1" applyFont="1" applyAlignment="1">
      <alignment vertical="center"/>
    </xf>
    <xf numFmtId="0" fontId="44" fillId="3" borderId="0" xfId="0" applyFont="1" applyFill="1" applyAlignment="1">
      <alignment vertical="center"/>
    </xf>
    <xf numFmtId="0" fontId="21" fillId="0" borderId="0" xfId="0" applyFont="1" applyAlignment="1">
      <alignment vertical="center"/>
    </xf>
    <xf numFmtId="0" fontId="5" fillId="0" borderId="0" xfId="0" applyFont="1" applyAlignment="1">
      <alignment horizontal="right" vertical="center"/>
    </xf>
    <xf numFmtId="0" fontId="0" fillId="0" borderId="0" xfId="0" applyAlignment="1">
      <alignment horizontal="right" vertical="center"/>
    </xf>
    <xf numFmtId="0" fontId="0" fillId="0" borderId="80" xfId="0" applyBorder="1" applyAlignment="1">
      <alignment vertical="top"/>
    </xf>
    <xf numFmtId="0" fontId="0" fillId="0" borderId="73" xfId="0" applyBorder="1" applyAlignment="1">
      <alignment vertical="top"/>
    </xf>
    <xf numFmtId="0" fontId="0" fillId="0" borderId="0" xfId="0" applyFont="1" applyAlignment="1">
      <alignment vertical="center"/>
    </xf>
  </cellXfs>
  <cellStyles count="6">
    <cellStyle name="ハイパーリンク" xfId="4" builtinId="8"/>
    <cellStyle name="桁区切り" xfId="3" builtinId="6"/>
    <cellStyle name="桁区切り 2" xfId="2" xr:uid="{00000000-0005-0000-0000-000002000000}"/>
    <cellStyle name="標準" xfId="0" builtinId="0"/>
    <cellStyle name="標準 2" xfId="1" xr:uid="{00000000-0005-0000-0000-000004000000}"/>
    <cellStyle name="標準 3" xfId="5" xr:uid="{94FDC647-BDEB-40CE-AC3E-5D5EAA3DC248}"/>
  </cellStyles>
  <dxfs count="210">
    <dxf>
      <font>
        <color rgb="FF9C0006"/>
      </font>
      <fill>
        <patternFill>
          <bgColor rgb="FFFFFF99"/>
        </patternFill>
      </fill>
    </dxf>
    <dxf>
      <font>
        <color rgb="FF9C0006"/>
      </font>
      <fill>
        <patternFill>
          <bgColor rgb="FFFFFFCC"/>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66"/>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CC"/>
        </patternFill>
      </fill>
    </dxf>
    <dxf>
      <font>
        <color rgb="FF9C0006"/>
      </font>
      <fill>
        <patternFill>
          <bgColor rgb="FFFFFFCC"/>
        </patternFill>
      </fill>
    </dxf>
    <dxf>
      <font>
        <color theme="1"/>
      </font>
      <fill>
        <patternFill>
          <bgColor rgb="FFFFC7CE"/>
        </patternFill>
      </fill>
    </dxf>
    <dxf>
      <font>
        <color theme="1"/>
      </font>
      <fill>
        <patternFill>
          <bgColor rgb="FFFFFFCC"/>
        </patternFill>
      </fill>
    </dxf>
    <dxf>
      <font>
        <b/>
        <i val="0"/>
        <color rgb="FF0000FF"/>
      </font>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99"/>
        </patternFill>
      </fill>
    </dxf>
    <dxf>
      <font>
        <color theme="1"/>
      </font>
      <fill>
        <patternFill>
          <bgColor rgb="FFFFFFCC"/>
        </patternFill>
      </fill>
    </dxf>
    <dxf>
      <font>
        <b/>
        <i val="0"/>
        <color rgb="FF0000FF"/>
      </font>
    </dxf>
    <dxf>
      <font>
        <color rgb="FF9C0006"/>
      </font>
      <fill>
        <patternFill>
          <bgColor rgb="FFFFFFCC"/>
        </patternFill>
      </fill>
    </dxf>
    <dxf>
      <font>
        <b/>
        <i val="0"/>
        <color rgb="FF0000FF"/>
      </font>
    </dxf>
    <dxf>
      <font>
        <color rgb="FF9C0006"/>
      </font>
      <fill>
        <patternFill>
          <bgColor rgb="FFFFFFCC"/>
        </patternFill>
      </fill>
    </dxf>
    <dxf>
      <font>
        <b/>
        <i val="0"/>
        <color rgb="FF0000FF"/>
      </font>
    </dxf>
    <dxf>
      <font>
        <color rgb="FF9C0006"/>
      </font>
      <fill>
        <patternFill>
          <bgColor rgb="FFFFFFCC"/>
        </patternFill>
      </fill>
    </dxf>
    <dxf>
      <font>
        <b/>
        <i val="0"/>
        <color rgb="FF0000FF"/>
      </font>
    </dxf>
    <dxf>
      <font>
        <color rgb="FF9C0006"/>
      </font>
      <fill>
        <patternFill>
          <bgColor rgb="FFFFFFCC"/>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ill>
        <patternFill>
          <bgColor rgb="FFFFCCFF"/>
        </patternFill>
      </fill>
    </dxf>
    <dxf>
      <font>
        <color rgb="FF9C0006"/>
      </font>
      <fill>
        <patternFill>
          <bgColor rgb="FFFFFFCC"/>
        </patternFill>
      </fill>
    </dxf>
    <dxf>
      <font>
        <color rgb="FF9C0006"/>
      </font>
      <fill>
        <patternFill>
          <bgColor rgb="FFFFFFCC"/>
        </patternFill>
      </fill>
    </dxf>
    <dxf>
      <fill>
        <patternFill>
          <bgColor rgb="FFFFFFCC"/>
        </patternFill>
      </fill>
    </dxf>
    <dxf>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ill>
        <patternFill>
          <bgColor rgb="FFFFCCFF"/>
        </patternFill>
      </fill>
    </dxf>
    <dxf>
      <font>
        <color rgb="FF9C0006"/>
      </font>
      <fill>
        <patternFill>
          <bgColor rgb="FFFFFFCC"/>
        </patternFill>
      </fill>
    </dxf>
    <dxf>
      <font>
        <color rgb="FF9C0006"/>
      </font>
      <fill>
        <patternFill>
          <bgColor rgb="FFFFFFCC"/>
        </patternFill>
      </fill>
    </dxf>
    <dxf>
      <font>
        <b/>
        <i val="0"/>
        <color rgb="FF0000FF"/>
      </font>
    </dxf>
    <dxf>
      <font>
        <color rgb="FF9C0006"/>
      </font>
      <fill>
        <patternFill>
          <bgColor rgb="FFFFFF99"/>
        </patternFill>
      </fill>
    </dxf>
    <dxf>
      <font>
        <color rgb="FF9C0006"/>
      </font>
      <fill>
        <patternFill>
          <bgColor rgb="FFFFFFCC"/>
        </patternFill>
      </fill>
    </dxf>
    <dxf>
      <font>
        <color rgb="FF9C0006"/>
      </font>
      <fill>
        <patternFill>
          <bgColor rgb="FFFFFFCC"/>
        </patternFill>
      </fill>
    </dxf>
    <dxf>
      <font>
        <color theme="1"/>
      </font>
      <fill>
        <patternFill>
          <bgColor rgb="FF99FF66"/>
        </patternFill>
      </fill>
    </dxf>
    <dxf>
      <font>
        <color theme="1"/>
      </font>
      <fill>
        <patternFill>
          <bgColor rgb="FF99FF66"/>
        </patternFill>
      </fill>
    </dxf>
    <dxf>
      <font>
        <color theme="1"/>
      </font>
      <fill>
        <patternFill>
          <bgColor rgb="FF99FF66"/>
        </patternFill>
      </fill>
    </dxf>
    <dxf>
      <fill>
        <patternFill>
          <bgColor rgb="FF99FF66"/>
        </patternFill>
      </fill>
    </dxf>
    <dxf>
      <font>
        <color rgb="FF9C0006"/>
      </font>
      <fill>
        <patternFill>
          <bgColor rgb="FFFFFF99"/>
        </patternFill>
      </fill>
    </dxf>
    <dxf>
      <font>
        <color theme="1"/>
      </font>
      <fill>
        <patternFill>
          <bgColor theme="5" tint="0.59996337778862885"/>
        </patternFill>
      </fill>
    </dxf>
    <dxf>
      <font>
        <color theme="1"/>
      </font>
      <fill>
        <patternFill>
          <bgColor rgb="FF66FF33"/>
        </patternFill>
      </fill>
    </dxf>
    <dxf>
      <font>
        <color theme="1"/>
      </font>
      <fill>
        <patternFill>
          <bgColor rgb="FF66FF33"/>
        </patternFill>
      </fill>
    </dxf>
    <dxf>
      <font>
        <b/>
        <i val="0"/>
        <color rgb="FF0000FF"/>
      </font>
    </dxf>
    <dxf>
      <font>
        <color theme="0"/>
      </font>
      <fill>
        <patternFill>
          <bgColor rgb="FFFF0000"/>
        </patternFill>
      </fill>
    </dxf>
    <dxf>
      <font>
        <b/>
        <i val="0"/>
        <color rgb="FF0000FF"/>
      </font>
    </dxf>
    <dxf>
      <font>
        <b/>
        <i val="0"/>
        <color rgb="FF0000FF"/>
      </font>
    </dxf>
    <dxf>
      <font>
        <color theme="1"/>
      </font>
      <fill>
        <patternFill>
          <bgColor rgb="FF66FF33"/>
        </patternFill>
      </fill>
    </dxf>
    <dxf>
      <font>
        <b/>
        <i val="0"/>
        <color rgb="FF0000FF"/>
      </font>
    </dxf>
    <dxf>
      <font>
        <b/>
        <i val="0"/>
        <color rgb="FF0000FF"/>
      </font>
    </dxf>
    <dxf>
      <font>
        <b/>
        <i val="0"/>
        <color rgb="FF0000FF"/>
      </font>
    </dxf>
    <dxf>
      <font>
        <b/>
        <i val="0"/>
        <color rgb="FF0000FF"/>
      </font>
    </dxf>
    <dxf>
      <font>
        <b/>
        <i val="0"/>
        <color rgb="FF0000FF"/>
      </font>
    </dxf>
    <dxf>
      <font>
        <b/>
        <i val="0"/>
        <color rgb="FF0000FF"/>
      </font>
    </dxf>
    <dxf>
      <font>
        <b/>
        <i val="0"/>
        <color rgb="FF0000FF"/>
      </font>
    </dxf>
    <dxf>
      <fill>
        <patternFill>
          <bgColor rgb="FFFF0000"/>
        </patternFill>
      </fill>
    </dxf>
    <dxf>
      <font>
        <b/>
        <i val="0"/>
        <color rgb="FF0000FF"/>
      </font>
    </dxf>
    <dxf>
      <font>
        <color theme="1"/>
      </font>
      <fill>
        <patternFill>
          <bgColor rgb="FFFFFFCC"/>
        </patternFill>
      </fill>
    </dxf>
    <dxf>
      <font>
        <b/>
        <i val="0"/>
        <color rgb="FF0000FF"/>
      </font>
    </dxf>
    <dxf>
      <font>
        <color theme="1"/>
      </font>
      <fill>
        <patternFill>
          <bgColor rgb="FFFFFFCC"/>
        </patternFill>
      </fill>
    </dxf>
    <dxf>
      <font>
        <b/>
        <i val="0"/>
        <color rgb="FF0000FF"/>
      </font>
    </dxf>
    <dxf>
      <font>
        <color rgb="FF9C0006"/>
      </font>
      <fill>
        <patternFill>
          <bgColor rgb="FFFFFFCC"/>
        </patternFill>
      </fill>
    </dxf>
    <dxf>
      <font>
        <b/>
        <i val="0"/>
        <color rgb="FF0000FF"/>
      </font>
    </dxf>
    <dxf>
      <font>
        <color rgb="FF9C0006"/>
      </font>
      <fill>
        <patternFill>
          <bgColor rgb="FFFFFFCC"/>
        </patternFill>
      </fill>
    </dxf>
    <dxf>
      <font>
        <b/>
        <i val="0"/>
        <color rgb="FF0000FF"/>
      </font>
    </dxf>
    <dxf>
      <font>
        <color rgb="FF9C0006"/>
      </font>
      <fill>
        <patternFill>
          <bgColor rgb="FFFFFFCC"/>
        </patternFill>
      </fill>
    </dxf>
    <dxf>
      <font>
        <b/>
        <i val="0"/>
        <color rgb="FF0000FF"/>
      </font>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b/>
        <i val="0"/>
        <color rgb="FF0000FF"/>
      </font>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CC"/>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ill>
        <patternFill>
          <bgColor rgb="FFFFCCFF"/>
        </patternFill>
      </fill>
    </dxf>
    <dxf>
      <fill>
        <patternFill>
          <bgColor rgb="FFFFFFCC"/>
        </patternFill>
      </fill>
    </dxf>
    <dxf>
      <fill>
        <patternFill>
          <bgColor rgb="FFFFFFCC"/>
        </patternFill>
      </fill>
    </dxf>
    <dxf>
      <fill>
        <patternFill>
          <bgColor rgb="FFFFCCFF"/>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ill>
        <patternFill>
          <bgColor rgb="FFFFFFCC"/>
        </patternFill>
      </fill>
    </dxf>
    <dxf>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ill>
        <patternFill>
          <bgColor rgb="FFFFCCFF"/>
        </patternFill>
      </fill>
    </dxf>
    <dxf>
      <font>
        <color rgb="FF9C0006"/>
      </font>
      <fill>
        <patternFill>
          <bgColor rgb="FFFFFFCC"/>
        </patternFill>
      </fill>
    </dxf>
    <dxf>
      <font>
        <color rgb="FF9C0006"/>
      </font>
      <fill>
        <patternFill>
          <bgColor rgb="FFFFFFCC"/>
        </patternFill>
      </fill>
    </dxf>
    <dxf>
      <font>
        <b/>
        <i val="0"/>
        <color rgb="FF0000FF"/>
      </font>
    </dxf>
    <dxf>
      <font>
        <color rgb="FF9C0006"/>
      </font>
      <fill>
        <patternFill>
          <bgColor rgb="FFFFFF99"/>
        </patternFill>
      </fill>
    </dxf>
    <dxf>
      <font>
        <color rgb="FF9C0006"/>
      </font>
      <fill>
        <patternFill>
          <bgColor rgb="FFFFFFCC"/>
        </patternFill>
      </fill>
    </dxf>
    <dxf>
      <font>
        <color rgb="FF9C0006"/>
      </font>
      <fill>
        <patternFill>
          <bgColor rgb="FFFFFFCC"/>
        </patternFill>
      </fill>
    </dxf>
    <dxf>
      <font>
        <color theme="1"/>
      </font>
      <fill>
        <patternFill>
          <bgColor rgb="FF99FF66"/>
        </patternFill>
      </fill>
    </dxf>
    <dxf>
      <font>
        <color theme="1"/>
      </font>
      <fill>
        <patternFill>
          <bgColor rgb="FF99FF66"/>
        </patternFill>
      </fill>
    </dxf>
    <dxf>
      <font>
        <color theme="1"/>
      </font>
      <fill>
        <patternFill>
          <bgColor rgb="FF99FF66"/>
        </patternFill>
      </fill>
    </dxf>
    <dxf>
      <fill>
        <patternFill>
          <bgColor rgb="FF99FF66"/>
        </patternFill>
      </fill>
    </dxf>
    <dxf>
      <font>
        <color rgb="FF9C0006"/>
      </font>
      <fill>
        <patternFill>
          <bgColor rgb="FFFFFF99"/>
        </patternFill>
      </fill>
    </dxf>
    <dxf>
      <font>
        <color theme="1"/>
      </font>
      <fill>
        <patternFill>
          <bgColor theme="5" tint="0.59996337778862885"/>
        </patternFill>
      </fill>
    </dxf>
    <dxf>
      <font>
        <color theme="1"/>
      </font>
      <fill>
        <patternFill>
          <bgColor rgb="FF66FF33"/>
        </patternFill>
      </fill>
    </dxf>
    <dxf>
      <font>
        <color theme="1"/>
      </font>
      <fill>
        <patternFill>
          <bgColor rgb="FF66FF33"/>
        </patternFill>
      </fill>
    </dxf>
    <dxf>
      <font>
        <b/>
        <i val="0"/>
        <color rgb="FF0000FF"/>
      </font>
    </dxf>
    <dxf>
      <font>
        <color theme="0"/>
      </font>
      <fill>
        <patternFill>
          <bgColor rgb="FFFF0000"/>
        </patternFill>
      </fill>
    </dxf>
    <dxf>
      <font>
        <b/>
        <i val="0"/>
        <color rgb="FF0000FF"/>
      </font>
    </dxf>
    <dxf>
      <font>
        <b/>
        <i val="0"/>
        <color rgb="FF0000FF"/>
      </font>
    </dxf>
    <dxf>
      <font>
        <color theme="1"/>
      </font>
      <fill>
        <patternFill>
          <bgColor rgb="FF66FF33"/>
        </patternFill>
      </fill>
    </dxf>
    <dxf>
      <font>
        <b/>
        <i val="0"/>
        <color rgb="FF0000FF"/>
      </font>
    </dxf>
    <dxf>
      <font>
        <b/>
        <i val="0"/>
        <color rgb="FF0000FF"/>
      </font>
    </dxf>
    <dxf>
      <font>
        <b/>
        <i val="0"/>
        <color rgb="FF0000FF"/>
      </font>
    </dxf>
    <dxf>
      <font>
        <b/>
        <i val="0"/>
        <color rgb="FF0000FF"/>
      </font>
    </dxf>
    <dxf>
      <font>
        <b/>
        <i val="0"/>
        <color rgb="FF0000FF"/>
      </font>
    </dxf>
    <dxf>
      <font>
        <b/>
        <i val="0"/>
        <color rgb="FF0000FF"/>
      </font>
    </dxf>
    <dxf>
      <font>
        <b/>
        <i val="0"/>
        <color rgb="FF0000FF"/>
      </font>
    </dxf>
    <dxf>
      <fill>
        <patternFill>
          <bgColor rgb="FFFF0000"/>
        </patternFill>
      </fill>
    </dxf>
    <dxf>
      <font>
        <b/>
        <i val="0"/>
        <color rgb="FF0000FF"/>
      </font>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theme="1"/>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theme="1"/>
      </font>
      <fill>
        <patternFill>
          <bgColor rgb="FFFFFFCC"/>
        </patternFill>
      </fill>
    </dxf>
    <dxf>
      <font>
        <color rgb="FF9C0006"/>
      </font>
      <fill>
        <patternFill>
          <bgColor rgb="FFFFFFCC"/>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99"/>
        </patternFill>
      </fill>
    </dxf>
  </dxfs>
  <tableStyles count="0" defaultTableStyle="TableStyleMedium2" defaultPivotStyle="PivotStyleLight16"/>
  <colors>
    <mruColors>
      <color rgb="FFFFFFCC"/>
      <color rgb="FFFFFF99"/>
      <color rgb="FFFFCCFF"/>
      <color rgb="FF66FF66"/>
      <color rgb="FF66FF33"/>
      <color rgb="FFCCECFF"/>
      <color rgb="FF0000FF"/>
      <color rgb="FF99FF66"/>
      <color rgb="FF66FFFF"/>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11</xdr:col>
      <xdr:colOff>262422</xdr:colOff>
      <xdr:row>1</xdr:row>
      <xdr:rowOff>330459</xdr:rowOff>
    </xdr:from>
    <xdr:to>
      <xdr:col>20</xdr:col>
      <xdr:colOff>58315</xdr:colOff>
      <xdr:row>7</xdr:row>
      <xdr:rowOff>279663</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10506657" y="748393"/>
          <a:ext cx="3382347" cy="2524841"/>
        </a:xfrm>
        <a:prstGeom prst="wedgeRectCallout">
          <a:avLst>
            <a:gd name="adj1" fmla="val -109824"/>
            <a:gd name="adj2" fmla="val 3129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600" b="1"/>
            <a:t>黄色セルに入力してください</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57150</xdr:colOff>
          <xdr:row>3</xdr:row>
          <xdr:rowOff>190500</xdr:rowOff>
        </xdr:from>
        <xdr:to>
          <xdr:col>19</xdr:col>
          <xdr:colOff>9525</xdr:colOff>
          <xdr:row>4</xdr:row>
          <xdr:rowOff>200025</xdr:rowOff>
        </xdr:to>
        <xdr:sp macro="" textlink="">
          <xdr:nvSpPr>
            <xdr:cNvPr id="228353" name="Check Box 1" hidden="1">
              <a:extLst>
                <a:ext uri="{63B3BB69-23CF-44E3-9099-C40C66FF867C}">
                  <a14:compatExt spid="_x0000_s228353"/>
                </a:ext>
                <a:ext uri="{FF2B5EF4-FFF2-40B4-BE49-F238E27FC236}">
                  <a16:creationId xmlns:a16="http://schemas.microsoft.com/office/drawing/2014/main" id="{00000000-0008-0000-0B00-0000017C03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１年目実績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xdr:row>
          <xdr:rowOff>190500</xdr:rowOff>
        </xdr:from>
        <xdr:to>
          <xdr:col>24</xdr:col>
          <xdr:colOff>123825</xdr:colOff>
          <xdr:row>4</xdr:row>
          <xdr:rowOff>200025</xdr:rowOff>
        </xdr:to>
        <xdr:sp macro="" textlink="">
          <xdr:nvSpPr>
            <xdr:cNvPr id="228354" name="Check Box 2" hidden="1">
              <a:extLst>
                <a:ext uri="{63B3BB69-23CF-44E3-9099-C40C66FF867C}">
                  <a14:compatExt spid="_x0000_s228354"/>
                </a:ext>
                <a:ext uri="{FF2B5EF4-FFF2-40B4-BE49-F238E27FC236}">
                  <a16:creationId xmlns:a16="http://schemas.microsoft.com/office/drawing/2014/main" id="{00000000-0008-0000-0B00-0000027C03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２年目実績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xdr:row>
          <xdr:rowOff>180975</xdr:rowOff>
        </xdr:from>
        <xdr:to>
          <xdr:col>29</xdr:col>
          <xdr:colOff>152400</xdr:colOff>
          <xdr:row>4</xdr:row>
          <xdr:rowOff>190500</xdr:rowOff>
        </xdr:to>
        <xdr:sp macro="" textlink="">
          <xdr:nvSpPr>
            <xdr:cNvPr id="228355" name="Check Box 3" hidden="1">
              <a:extLst>
                <a:ext uri="{63B3BB69-23CF-44E3-9099-C40C66FF867C}">
                  <a14:compatExt spid="_x0000_s228355"/>
                </a:ext>
                <a:ext uri="{FF2B5EF4-FFF2-40B4-BE49-F238E27FC236}">
                  <a16:creationId xmlns:a16="http://schemas.microsoft.com/office/drawing/2014/main" id="{00000000-0008-0000-0B00-0000037C03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３年目実績</a:t>
              </a:r>
            </a:p>
          </xdr:txBody>
        </xdr:sp>
        <xdr:clientData/>
      </xdr:twoCellAnchor>
    </mc:Choice>
    <mc:Fallback/>
  </mc:AlternateContent>
  <xdr:twoCellAnchor>
    <xdr:from>
      <xdr:col>52</xdr:col>
      <xdr:colOff>171449</xdr:colOff>
      <xdr:row>1</xdr:row>
      <xdr:rowOff>28575</xdr:rowOff>
    </xdr:from>
    <xdr:to>
      <xdr:col>55</xdr:col>
      <xdr:colOff>390525</xdr:colOff>
      <xdr:row>8</xdr:row>
      <xdr:rowOff>200025</xdr:rowOff>
    </xdr:to>
    <xdr:sp macro="" textlink="">
      <xdr:nvSpPr>
        <xdr:cNvPr id="5" name="吹き出し: 四角形 4">
          <a:extLst>
            <a:ext uri="{FF2B5EF4-FFF2-40B4-BE49-F238E27FC236}">
              <a16:creationId xmlns:a16="http://schemas.microsoft.com/office/drawing/2014/main" id="{00000000-0008-0000-0B00-000005000000}"/>
            </a:ext>
          </a:extLst>
        </xdr:cNvPr>
        <xdr:cNvSpPr/>
      </xdr:nvSpPr>
      <xdr:spPr>
        <a:xfrm>
          <a:off x="10496549" y="228600"/>
          <a:ext cx="2933701" cy="18573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作業内容と使用機械・器具の洗浄・清掃方法はﾌﾟﾙﾀﾞｳﾝﾒﾆｭｰから選んでください。</a:t>
          </a:r>
          <a:endParaRPr kumimoji="1" lang="en-US" altLang="ja-JP" sz="1200" b="1"/>
        </a:p>
        <a:p>
          <a:pPr algn="l"/>
          <a:r>
            <a:rPr kumimoji="1" lang="ja-JP" altLang="en-US" sz="1200" b="1"/>
            <a:t>　”その他”の場合は、具体的な内容を備考欄に記入して下さい。</a:t>
          </a:r>
          <a:endParaRPr kumimoji="1" lang="en-US" altLang="ja-JP" sz="1200" b="1"/>
        </a:p>
        <a:p>
          <a:pPr algn="l"/>
          <a:endParaRPr kumimoji="1" lang="ja-JP" altLang="en-US" sz="120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45</xdr:col>
      <xdr:colOff>28575</xdr:colOff>
      <xdr:row>5</xdr:row>
      <xdr:rowOff>9526</xdr:rowOff>
    </xdr:from>
    <xdr:to>
      <xdr:col>45</xdr:col>
      <xdr:colOff>304800</xdr:colOff>
      <xdr:row>6</xdr:row>
      <xdr:rowOff>228601</xdr:rowOff>
    </xdr:to>
    <xdr:sp macro="" textlink="">
      <xdr:nvSpPr>
        <xdr:cNvPr id="2" name="右中かっこ 1">
          <a:extLst>
            <a:ext uri="{FF2B5EF4-FFF2-40B4-BE49-F238E27FC236}">
              <a16:creationId xmlns:a16="http://schemas.microsoft.com/office/drawing/2014/main" id="{00000000-0008-0000-0C00-000002000000}"/>
            </a:ext>
          </a:extLst>
        </xdr:cNvPr>
        <xdr:cNvSpPr/>
      </xdr:nvSpPr>
      <xdr:spPr>
        <a:xfrm>
          <a:off x="8601075" y="1152526"/>
          <a:ext cx="276225" cy="466725"/>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390525</xdr:colOff>
      <xdr:row>4</xdr:row>
      <xdr:rowOff>152400</xdr:rowOff>
    </xdr:from>
    <xdr:to>
      <xdr:col>50</xdr:col>
      <xdr:colOff>0</xdr:colOff>
      <xdr:row>7</xdr:row>
      <xdr:rowOff>152400</xdr:rowOff>
    </xdr:to>
    <xdr:sp macro="" textlink="">
      <xdr:nvSpPr>
        <xdr:cNvPr id="3" name="吹き出し: 四角形 2">
          <a:extLst>
            <a:ext uri="{FF2B5EF4-FFF2-40B4-BE49-F238E27FC236}">
              <a16:creationId xmlns:a16="http://schemas.microsoft.com/office/drawing/2014/main" id="{00000000-0008-0000-0C00-000003000000}"/>
            </a:ext>
          </a:extLst>
        </xdr:cNvPr>
        <xdr:cNvSpPr/>
      </xdr:nvSpPr>
      <xdr:spPr>
        <a:xfrm>
          <a:off x="8963025" y="1047750"/>
          <a:ext cx="3038475"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xdr:from>
      <xdr:col>1</xdr:col>
      <xdr:colOff>142875</xdr:colOff>
      <xdr:row>9</xdr:row>
      <xdr:rowOff>57149</xdr:rowOff>
    </xdr:from>
    <xdr:to>
      <xdr:col>20</xdr:col>
      <xdr:colOff>28575</xdr:colOff>
      <xdr:row>11</xdr:row>
      <xdr:rowOff>76200</xdr:rowOff>
    </xdr:to>
    <xdr:sp macro="" textlink="">
      <xdr:nvSpPr>
        <xdr:cNvPr id="4" name="吹き出し: 四角形 3">
          <a:extLst>
            <a:ext uri="{FF2B5EF4-FFF2-40B4-BE49-F238E27FC236}">
              <a16:creationId xmlns:a16="http://schemas.microsoft.com/office/drawing/2014/main" id="{00000000-0008-0000-0C00-000004000000}"/>
            </a:ext>
          </a:extLst>
        </xdr:cNvPr>
        <xdr:cNvSpPr/>
      </xdr:nvSpPr>
      <xdr:spPr>
        <a:xfrm>
          <a:off x="333375" y="2190749"/>
          <a:ext cx="3505200" cy="514351"/>
        </a:xfrm>
        <a:prstGeom prst="wedgeRectCallout">
          <a:avLst>
            <a:gd name="adj1" fmla="val -7182"/>
            <a:gd name="adj2" fmla="val 91204"/>
          </a:avLst>
        </a:prstGeom>
        <a:solidFill>
          <a:schemeClr val="bg1"/>
        </a:solid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bIns="0" rtlCol="0" anchor="t"/>
        <a:lstStyle/>
        <a:p>
          <a:pPr algn="l"/>
          <a:r>
            <a:rPr kumimoji="1" lang="ja-JP" altLang="en-US" sz="1000">
              <a:solidFill>
                <a:srgbClr val="FF0000"/>
              </a:solidFill>
            </a:rPr>
            <a:t>本人の他、親族等の名義のほ場がある場合は名義人の氏名／性別、及び備考欄に続柄などを記入</a:t>
          </a:r>
          <a:endParaRPr kumimoji="1" lang="en-US" altLang="ja-JP" sz="1000">
            <a:solidFill>
              <a:srgbClr val="FF0000"/>
            </a:solidFill>
          </a:endParaRPr>
        </a:p>
        <a:p>
          <a:pPr algn="l"/>
          <a:endParaRPr kumimoji="1" lang="ja-JP" altLang="en-US" sz="1000">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18</xdr:row>
          <xdr:rowOff>0</xdr:rowOff>
        </xdr:from>
        <xdr:to>
          <xdr:col>5</xdr:col>
          <xdr:colOff>390525</xdr:colOff>
          <xdr:row>19</xdr:row>
          <xdr:rowOff>9525</xdr:rowOff>
        </xdr:to>
        <xdr:sp macro="" textlink="">
          <xdr:nvSpPr>
            <xdr:cNvPr id="310276" name="Check Box 4" hidden="1">
              <a:extLst>
                <a:ext uri="{63B3BB69-23CF-44E3-9099-C40C66FF867C}">
                  <a14:compatExt spid="_x0000_s310276"/>
                </a:ext>
                <a:ext uri="{FF2B5EF4-FFF2-40B4-BE49-F238E27FC236}">
                  <a16:creationId xmlns:a16="http://schemas.microsoft.com/office/drawing/2014/main" id="{00000000-0008-0000-0D00-000004B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57150</xdr:rowOff>
        </xdr:from>
        <xdr:to>
          <xdr:col>6</xdr:col>
          <xdr:colOff>152400</xdr:colOff>
          <xdr:row>20</xdr:row>
          <xdr:rowOff>9525</xdr:rowOff>
        </xdr:to>
        <xdr:sp macro="" textlink="">
          <xdr:nvSpPr>
            <xdr:cNvPr id="310277" name="Check Box 5" hidden="1">
              <a:extLst>
                <a:ext uri="{63B3BB69-23CF-44E3-9099-C40C66FF867C}">
                  <a14:compatExt spid="_x0000_s310277"/>
                </a:ext>
                <a:ext uri="{FF2B5EF4-FFF2-40B4-BE49-F238E27FC236}">
                  <a16:creationId xmlns:a16="http://schemas.microsoft.com/office/drawing/2014/main" id="{00000000-0008-0000-0D00-000005B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変更なしのため、添付なし</a:t>
              </a:r>
            </a:p>
          </xdr:txBody>
        </xdr:sp>
        <xdr:clientData/>
      </xdr:twoCellAnchor>
    </mc:Choice>
    <mc:Fallback/>
  </mc:AlternateContent>
  <xdr:twoCellAnchor>
    <xdr:from>
      <xdr:col>10</xdr:col>
      <xdr:colOff>590550</xdr:colOff>
      <xdr:row>12</xdr:row>
      <xdr:rowOff>0</xdr:rowOff>
    </xdr:from>
    <xdr:to>
      <xdr:col>14</xdr:col>
      <xdr:colOff>9525</xdr:colOff>
      <xdr:row>15</xdr:row>
      <xdr:rowOff>0</xdr:rowOff>
    </xdr:to>
    <xdr:sp macro="" textlink="">
      <xdr:nvSpPr>
        <xdr:cNvPr id="13" name="吹き出し: 四角形 12">
          <a:extLst>
            <a:ext uri="{FF2B5EF4-FFF2-40B4-BE49-F238E27FC236}">
              <a16:creationId xmlns:a16="http://schemas.microsoft.com/office/drawing/2014/main" id="{00000000-0008-0000-0D00-00000D000000}"/>
            </a:ext>
          </a:extLst>
        </xdr:cNvPr>
        <xdr:cNvSpPr/>
      </xdr:nvSpPr>
      <xdr:spPr>
        <a:xfrm>
          <a:off x="7448550" y="2857500"/>
          <a:ext cx="4038600" cy="7143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割当内示書に基づき、記入してください。</a:t>
          </a:r>
        </a:p>
      </xdr:txBody>
    </xdr:sp>
    <xdr:clientData/>
  </xdr:twoCellAnchor>
  <xdr:twoCellAnchor>
    <xdr:from>
      <xdr:col>10</xdr:col>
      <xdr:colOff>190500</xdr:colOff>
      <xdr:row>12</xdr:row>
      <xdr:rowOff>0</xdr:rowOff>
    </xdr:from>
    <xdr:to>
      <xdr:col>10</xdr:col>
      <xdr:colOff>352425</xdr:colOff>
      <xdr:row>14</xdr:row>
      <xdr:rowOff>38101</xdr:rowOff>
    </xdr:to>
    <xdr:sp macro="" textlink="">
      <xdr:nvSpPr>
        <xdr:cNvPr id="14" name="右中かっこ 13">
          <a:extLst>
            <a:ext uri="{FF2B5EF4-FFF2-40B4-BE49-F238E27FC236}">
              <a16:creationId xmlns:a16="http://schemas.microsoft.com/office/drawing/2014/main" id="{00000000-0008-0000-0D00-00000E000000}"/>
            </a:ext>
          </a:extLst>
        </xdr:cNvPr>
        <xdr:cNvSpPr/>
      </xdr:nvSpPr>
      <xdr:spPr>
        <a:xfrm>
          <a:off x="6962775" y="2857500"/>
          <a:ext cx="161925" cy="5143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219075</xdr:colOff>
      <xdr:row>1</xdr:row>
      <xdr:rowOff>133350</xdr:rowOff>
    </xdr:from>
    <xdr:to>
      <xdr:col>7</xdr:col>
      <xdr:colOff>523875</xdr:colOff>
      <xdr:row>10</xdr:row>
      <xdr:rowOff>57150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219075" y="371475"/>
          <a:ext cx="5105400" cy="20669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ysClr val="windowText" lastClr="000000"/>
              </a:solidFill>
            </a:rPr>
            <a:t>計画変更・廃止</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447675</xdr:colOff>
      <xdr:row>16</xdr:row>
      <xdr:rowOff>85726</xdr:rowOff>
    </xdr:from>
    <xdr:to>
      <xdr:col>12</xdr:col>
      <xdr:colOff>2600324</xdr:colOff>
      <xdr:row>21</xdr:row>
      <xdr:rowOff>104776</xdr:rowOff>
    </xdr:to>
    <xdr:sp macro="" textlink="">
      <xdr:nvSpPr>
        <xdr:cNvPr id="2" name="吹き出し: 四角形 1">
          <a:extLst>
            <a:ext uri="{FF2B5EF4-FFF2-40B4-BE49-F238E27FC236}">
              <a16:creationId xmlns:a16="http://schemas.microsoft.com/office/drawing/2014/main" id="{00000000-0008-0000-0F00-000002000000}"/>
            </a:ext>
          </a:extLst>
        </xdr:cNvPr>
        <xdr:cNvSpPr/>
      </xdr:nvSpPr>
      <xdr:spPr>
        <a:xfrm>
          <a:off x="7477125" y="4895851"/>
          <a:ext cx="4314824" cy="1752600"/>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295275</xdr:colOff>
          <xdr:row>27</xdr:row>
          <xdr:rowOff>47625</xdr:rowOff>
        </xdr:from>
        <xdr:to>
          <xdr:col>8</xdr:col>
          <xdr:colOff>600075</xdr:colOff>
          <xdr:row>27</xdr:row>
          <xdr:rowOff>295275</xdr:rowOff>
        </xdr:to>
        <xdr:sp macro="" textlink="">
          <xdr:nvSpPr>
            <xdr:cNvPr id="259073" name="Check Box 1" hidden="1">
              <a:extLst>
                <a:ext uri="{63B3BB69-23CF-44E3-9099-C40C66FF867C}">
                  <a14:compatExt spid="_x0000_s259073"/>
                </a:ext>
                <a:ext uri="{FF2B5EF4-FFF2-40B4-BE49-F238E27FC236}">
                  <a16:creationId xmlns:a16="http://schemas.microsoft.com/office/drawing/2014/main" id="{00000000-0008-0000-0F00-000001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28</xdr:row>
          <xdr:rowOff>47625</xdr:rowOff>
        </xdr:from>
        <xdr:to>
          <xdr:col>8</xdr:col>
          <xdr:colOff>600075</xdr:colOff>
          <xdr:row>28</xdr:row>
          <xdr:rowOff>295275</xdr:rowOff>
        </xdr:to>
        <xdr:sp macro="" textlink="">
          <xdr:nvSpPr>
            <xdr:cNvPr id="259074" name="Check Box 2" hidden="1">
              <a:extLst>
                <a:ext uri="{63B3BB69-23CF-44E3-9099-C40C66FF867C}">
                  <a14:compatExt spid="_x0000_s259074"/>
                </a:ext>
                <a:ext uri="{FF2B5EF4-FFF2-40B4-BE49-F238E27FC236}">
                  <a16:creationId xmlns:a16="http://schemas.microsoft.com/office/drawing/2014/main" id="{00000000-0008-0000-0F00-000002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29</xdr:row>
          <xdr:rowOff>47625</xdr:rowOff>
        </xdr:from>
        <xdr:to>
          <xdr:col>8</xdr:col>
          <xdr:colOff>600075</xdr:colOff>
          <xdr:row>29</xdr:row>
          <xdr:rowOff>295275</xdr:rowOff>
        </xdr:to>
        <xdr:sp macro="" textlink="">
          <xdr:nvSpPr>
            <xdr:cNvPr id="259075" name="Check Box 3" hidden="1">
              <a:extLst>
                <a:ext uri="{63B3BB69-23CF-44E3-9099-C40C66FF867C}">
                  <a14:compatExt spid="_x0000_s259075"/>
                </a:ext>
                <a:ext uri="{FF2B5EF4-FFF2-40B4-BE49-F238E27FC236}">
                  <a16:creationId xmlns:a16="http://schemas.microsoft.com/office/drawing/2014/main" id="{00000000-0008-0000-0F00-000003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30</xdr:row>
          <xdr:rowOff>47625</xdr:rowOff>
        </xdr:from>
        <xdr:to>
          <xdr:col>8</xdr:col>
          <xdr:colOff>600075</xdr:colOff>
          <xdr:row>30</xdr:row>
          <xdr:rowOff>295275</xdr:rowOff>
        </xdr:to>
        <xdr:sp macro="" textlink="">
          <xdr:nvSpPr>
            <xdr:cNvPr id="259076" name="Check Box 4" hidden="1">
              <a:extLst>
                <a:ext uri="{63B3BB69-23CF-44E3-9099-C40C66FF867C}">
                  <a14:compatExt spid="_x0000_s259076"/>
                </a:ext>
                <a:ext uri="{FF2B5EF4-FFF2-40B4-BE49-F238E27FC236}">
                  <a16:creationId xmlns:a16="http://schemas.microsoft.com/office/drawing/2014/main" id="{00000000-0008-0000-0F00-000004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26</xdr:row>
          <xdr:rowOff>47625</xdr:rowOff>
        </xdr:from>
        <xdr:to>
          <xdr:col>8</xdr:col>
          <xdr:colOff>600075</xdr:colOff>
          <xdr:row>26</xdr:row>
          <xdr:rowOff>295275</xdr:rowOff>
        </xdr:to>
        <xdr:sp macro="" textlink="">
          <xdr:nvSpPr>
            <xdr:cNvPr id="259077" name="Check Box 5" hidden="1">
              <a:extLst>
                <a:ext uri="{63B3BB69-23CF-44E3-9099-C40C66FF867C}">
                  <a14:compatExt spid="_x0000_s259077"/>
                </a:ext>
                <a:ext uri="{FF2B5EF4-FFF2-40B4-BE49-F238E27FC236}">
                  <a16:creationId xmlns:a16="http://schemas.microsoft.com/office/drawing/2014/main" id="{00000000-0008-0000-0F00-000005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31</xdr:row>
          <xdr:rowOff>47625</xdr:rowOff>
        </xdr:from>
        <xdr:to>
          <xdr:col>8</xdr:col>
          <xdr:colOff>600075</xdr:colOff>
          <xdr:row>31</xdr:row>
          <xdr:rowOff>295275</xdr:rowOff>
        </xdr:to>
        <xdr:sp macro="" textlink="">
          <xdr:nvSpPr>
            <xdr:cNvPr id="259078" name="Check Box 6" hidden="1">
              <a:extLst>
                <a:ext uri="{63B3BB69-23CF-44E3-9099-C40C66FF867C}">
                  <a14:compatExt spid="_x0000_s259078"/>
                </a:ext>
                <a:ext uri="{FF2B5EF4-FFF2-40B4-BE49-F238E27FC236}">
                  <a16:creationId xmlns:a16="http://schemas.microsoft.com/office/drawing/2014/main" id="{00000000-0008-0000-0F00-000006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190500</xdr:colOff>
      <xdr:row>11</xdr:row>
      <xdr:rowOff>0</xdr:rowOff>
    </xdr:from>
    <xdr:to>
      <xdr:col>10</xdr:col>
      <xdr:colOff>352425</xdr:colOff>
      <xdr:row>13</xdr:row>
      <xdr:rowOff>38101</xdr:rowOff>
    </xdr:to>
    <xdr:sp macro="" textlink="">
      <xdr:nvSpPr>
        <xdr:cNvPr id="12" name="右中かっこ 11">
          <a:extLst>
            <a:ext uri="{FF2B5EF4-FFF2-40B4-BE49-F238E27FC236}">
              <a16:creationId xmlns:a16="http://schemas.microsoft.com/office/drawing/2014/main" id="{00000000-0008-0000-0F00-00000C000000}"/>
            </a:ext>
          </a:extLst>
        </xdr:cNvPr>
        <xdr:cNvSpPr/>
      </xdr:nvSpPr>
      <xdr:spPr>
        <a:xfrm>
          <a:off x="7048500" y="2857500"/>
          <a:ext cx="161925" cy="5143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476250</xdr:colOff>
      <xdr:row>11</xdr:row>
      <xdr:rowOff>0</xdr:rowOff>
    </xdr:from>
    <xdr:to>
      <xdr:col>12</xdr:col>
      <xdr:colOff>2628899</xdr:colOff>
      <xdr:row>13</xdr:row>
      <xdr:rowOff>28576</xdr:rowOff>
    </xdr:to>
    <xdr:sp macro="" textlink="">
      <xdr:nvSpPr>
        <xdr:cNvPr id="13" name="吹き出し: 四角形 12">
          <a:extLst>
            <a:ext uri="{FF2B5EF4-FFF2-40B4-BE49-F238E27FC236}">
              <a16:creationId xmlns:a16="http://schemas.microsoft.com/office/drawing/2014/main" id="{00000000-0008-0000-0F00-00000D000000}"/>
            </a:ext>
          </a:extLst>
        </xdr:cNvPr>
        <xdr:cNvSpPr/>
      </xdr:nvSpPr>
      <xdr:spPr>
        <a:xfrm>
          <a:off x="7505700" y="3009901"/>
          <a:ext cx="4314824" cy="590550"/>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事業計画書の提出日を記入してください。</a:t>
          </a:r>
          <a:endParaRPr kumimoji="1" lang="en-US" altLang="ja-JP" sz="1600" b="1">
            <a:solidFill>
              <a:schemeClr val="tx1"/>
            </a:solidFill>
          </a:endParaRPr>
        </a:p>
        <a:p>
          <a:pPr algn="l"/>
          <a:endParaRPr kumimoji="1" lang="en-US" altLang="ja-JP" sz="1600" b="1">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304800</xdr:colOff>
      <xdr:row>24</xdr:row>
      <xdr:rowOff>28575</xdr:rowOff>
    </xdr:from>
    <xdr:to>
      <xdr:col>12</xdr:col>
      <xdr:colOff>1714500</xdr:colOff>
      <xdr:row>27</xdr:row>
      <xdr:rowOff>361950</xdr:rowOff>
    </xdr:to>
    <xdr:sp macro="" textlink="">
      <xdr:nvSpPr>
        <xdr:cNvPr id="2" name="吹き出し: 四角形 1">
          <a:extLst>
            <a:ext uri="{FF2B5EF4-FFF2-40B4-BE49-F238E27FC236}">
              <a16:creationId xmlns:a16="http://schemas.microsoft.com/office/drawing/2014/main" id="{00000000-0008-0000-1000-000002000000}"/>
            </a:ext>
          </a:extLst>
        </xdr:cNvPr>
        <xdr:cNvSpPr/>
      </xdr:nvSpPr>
      <xdr:spPr>
        <a:xfrm>
          <a:off x="7200900" y="5724525"/>
          <a:ext cx="3571875" cy="1266825"/>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黄色セルに入力してください</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・入力すると背景色が白色に反転します。</a:t>
          </a:r>
          <a:endParaRPr kumimoji="1" lang="en-US" altLang="ja-JP" sz="14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180975</xdr:colOff>
          <xdr:row>22</xdr:row>
          <xdr:rowOff>9525</xdr:rowOff>
        </xdr:from>
        <xdr:to>
          <xdr:col>3</xdr:col>
          <xdr:colOff>152400</xdr:colOff>
          <xdr:row>23</xdr:row>
          <xdr:rowOff>19050</xdr:rowOff>
        </xdr:to>
        <xdr:sp macro="" textlink="">
          <xdr:nvSpPr>
            <xdr:cNvPr id="306177" name="Check Box 1" hidden="1">
              <a:extLst>
                <a:ext uri="{63B3BB69-23CF-44E3-9099-C40C66FF867C}">
                  <a14:compatExt spid="_x0000_s306177"/>
                </a:ext>
                <a:ext uri="{FF2B5EF4-FFF2-40B4-BE49-F238E27FC236}">
                  <a16:creationId xmlns:a16="http://schemas.microsoft.com/office/drawing/2014/main" id="{00000000-0008-0000-1000-000001A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9525</xdr:rowOff>
        </xdr:from>
        <xdr:to>
          <xdr:col>3</xdr:col>
          <xdr:colOff>152400</xdr:colOff>
          <xdr:row>22</xdr:row>
          <xdr:rowOff>19050</xdr:rowOff>
        </xdr:to>
        <xdr:sp macro="" textlink="">
          <xdr:nvSpPr>
            <xdr:cNvPr id="306178" name="Check Box 2" hidden="1">
              <a:extLst>
                <a:ext uri="{63B3BB69-23CF-44E3-9099-C40C66FF867C}">
                  <a14:compatExt spid="_x0000_s306178"/>
                </a:ext>
                <a:ext uri="{FF2B5EF4-FFF2-40B4-BE49-F238E27FC236}">
                  <a16:creationId xmlns:a16="http://schemas.microsoft.com/office/drawing/2014/main" id="{00000000-0008-0000-1000-000002A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9525</xdr:rowOff>
        </xdr:from>
        <xdr:to>
          <xdr:col>3</xdr:col>
          <xdr:colOff>152400</xdr:colOff>
          <xdr:row>21</xdr:row>
          <xdr:rowOff>19050</xdr:rowOff>
        </xdr:to>
        <xdr:sp macro="" textlink="">
          <xdr:nvSpPr>
            <xdr:cNvPr id="306179" name="Check Box 3" hidden="1">
              <a:extLst>
                <a:ext uri="{63B3BB69-23CF-44E3-9099-C40C66FF867C}">
                  <a14:compatExt spid="_x0000_s306179"/>
                </a:ext>
                <a:ext uri="{FF2B5EF4-FFF2-40B4-BE49-F238E27FC236}">
                  <a16:creationId xmlns:a16="http://schemas.microsoft.com/office/drawing/2014/main" id="{00000000-0008-0000-1000-000003A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9525</xdr:rowOff>
        </xdr:from>
        <xdr:to>
          <xdr:col>3</xdr:col>
          <xdr:colOff>152400</xdr:colOff>
          <xdr:row>20</xdr:row>
          <xdr:rowOff>19050</xdr:rowOff>
        </xdr:to>
        <xdr:sp macro="" textlink="">
          <xdr:nvSpPr>
            <xdr:cNvPr id="306180" name="Check Box 4" hidden="1">
              <a:extLst>
                <a:ext uri="{63B3BB69-23CF-44E3-9099-C40C66FF867C}">
                  <a14:compatExt spid="_x0000_s306180"/>
                </a:ext>
                <a:ext uri="{FF2B5EF4-FFF2-40B4-BE49-F238E27FC236}">
                  <a16:creationId xmlns:a16="http://schemas.microsoft.com/office/drawing/2014/main" id="{00000000-0008-0000-1000-000004A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9525</xdr:rowOff>
        </xdr:from>
        <xdr:to>
          <xdr:col>3</xdr:col>
          <xdr:colOff>152400</xdr:colOff>
          <xdr:row>33</xdr:row>
          <xdr:rowOff>19050</xdr:rowOff>
        </xdr:to>
        <xdr:sp macro="" textlink="">
          <xdr:nvSpPr>
            <xdr:cNvPr id="306181" name="Check Box 5" hidden="1">
              <a:extLst>
                <a:ext uri="{63B3BB69-23CF-44E3-9099-C40C66FF867C}">
                  <a14:compatExt spid="_x0000_s306181"/>
                </a:ext>
                <a:ext uri="{FF2B5EF4-FFF2-40B4-BE49-F238E27FC236}">
                  <a16:creationId xmlns:a16="http://schemas.microsoft.com/office/drawing/2014/main" id="{00000000-0008-0000-1000-000005A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9525</xdr:rowOff>
        </xdr:from>
        <xdr:to>
          <xdr:col>3</xdr:col>
          <xdr:colOff>152400</xdr:colOff>
          <xdr:row>32</xdr:row>
          <xdr:rowOff>19050</xdr:rowOff>
        </xdr:to>
        <xdr:sp macro="" textlink="">
          <xdr:nvSpPr>
            <xdr:cNvPr id="306182" name="Check Box 6" hidden="1">
              <a:extLst>
                <a:ext uri="{63B3BB69-23CF-44E3-9099-C40C66FF867C}">
                  <a14:compatExt spid="_x0000_s306182"/>
                </a:ext>
                <a:ext uri="{FF2B5EF4-FFF2-40B4-BE49-F238E27FC236}">
                  <a16:creationId xmlns:a16="http://schemas.microsoft.com/office/drawing/2014/main" id="{00000000-0008-0000-1000-000006A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9525</xdr:rowOff>
        </xdr:from>
        <xdr:to>
          <xdr:col>3</xdr:col>
          <xdr:colOff>152400</xdr:colOff>
          <xdr:row>33</xdr:row>
          <xdr:rowOff>19050</xdr:rowOff>
        </xdr:to>
        <xdr:sp macro="" textlink="">
          <xdr:nvSpPr>
            <xdr:cNvPr id="306183" name="Check Box 7" hidden="1">
              <a:extLst>
                <a:ext uri="{63B3BB69-23CF-44E3-9099-C40C66FF867C}">
                  <a14:compatExt spid="_x0000_s306183"/>
                </a:ext>
                <a:ext uri="{FF2B5EF4-FFF2-40B4-BE49-F238E27FC236}">
                  <a16:creationId xmlns:a16="http://schemas.microsoft.com/office/drawing/2014/main" id="{00000000-0008-0000-1000-000007A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190500</xdr:colOff>
      <xdr:row>12</xdr:row>
      <xdr:rowOff>0</xdr:rowOff>
    </xdr:from>
    <xdr:to>
      <xdr:col>10</xdr:col>
      <xdr:colOff>352425</xdr:colOff>
      <xdr:row>14</xdr:row>
      <xdr:rowOff>38101</xdr:rowOff>
    </xdr:to>
    <xdr:sp macro="" textlink="">
      <xdr:nvSpPr>
        <xdr:cNvPr id="12" name="右中かっこ 11">
          <a:extLst>
            <a:ext uri="{FF2B5EF4-FFF2-40B4-BE49-F238E27FC236}">
              <a16:creationId xmlns:a16="http://schemas.microsoft.com/office/drawing/2014/main" id="{00000000-0008-0000-1000-00000C000000}"/>
            </a:ext>
          </a:extLst>
        </xdr:cNvPr>
        <xdr:cNvSpPr/>
      </xdr:nvSpPr>
      <xdr:spPr>
        <a:xfrm>
          <a:off x="7219950" y="3095625"/>
          <a:ext cx="161925" cy="5143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476250</xdr:colOff>
      <xdr:row>11</xdr:row>
      <xdr:rowOff>152401</xdr:rowOff>
    </xdr:from>
    <xdr:to>
      <xdr:col>13</xdr:col>
      <xdr:colOff>257175</xdr:colOff>
      <xdr:row>14</xdr:row>
      <xdr:rowOff>28576</xdr:rowOff>
    </xdr:to>
    <xdr:sp macro="" textlink="">
      <xdr:nvSpPr>
        <xdr:cNvPr id="13" name="吹き出し: 四角形 12">
          <a:extLst>
            <a:ext uri="{FF2B5EF4-FFF2-40B4-BE49-F238E27FC236}">
              <a16:creationId xmlns:a16="http://schemas.microsoft.com/office/drawing/2014/main" id="{00000000-0008-0000-1000-00000D000000}"/>
            </a:ext>
          </a:extLst>
        </xdr:cNvPr>
        <xdr:cNvSpPr/>
      </xdr:nvSpPr>
      <xdr:spPr>
        <a:xfrm>
          <a:off x="7372350" y="2914651"/>
          <a:ext cx="4029075" cy="590550"/>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事業計画書の提出日を記入してください。</a:t>
          </a:r>
          <a:endParaRPr kumimoji="1" lang="en-US" altLang="ja-JP" sz="1600" b="1">
            <a:solidFill>
              <a:schemeClr val="tx1"/>
            </a:solidFill>
          </a:endParaRPr>
        </a:p>
        <a:p>
          <a:pPr algn="l"/>
          <a:endParaRPr kumimoji="1" lang="en-US" altLang="ja-JP" sz="1600" b="1">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542925</xdr:colOff>
      <xdr:row>22</xdr:row>
      <xdr:rowOff>9525</xdr:rowOff>
    </xdr:from>
    <xdr:to>
      <xdr:col>12</xdr:col>
      <xdr:colOff>2695574</xdr:colOff>
      <xdr:row>23</xdr:row>
      <xdr:rowOff>47625</xdr:rowOff>
    </xdr:to>
    <xdr:sp macro="" textlink="">
      <xdr:nvSpPr>
        <xdr:cNvPr id="6" name="吹き出し: 四角形 5">
          <a:extLst>
            <a:ext uri="{FF2B5EF4-FFF2-40B4-BE49-F238E27FC236}">
              <a16:creationId xmlns:a16="http://schemas.microsoft.com/office/drawing/2014/main" id="{00000000-0008-0000-1200-000006000000}"/>
            </a:ext>
          </a:extLst>
        </xdr:cNvPr>
        <xdr:cNvSpPr/>
      </xdr:nvSpPr>
      <xdr:spPr>
        <a:xfrm>
          <a:off x="7439025" y="5248275"/>
          <a:ext cx="4314824" cy="2028825"/>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xdr:txBody>
    </xdr:sp>
    <xdr:clientData/>
  </xdr:twoCellAnchor>
  <xdr:twoCellAnchor>
    <xdr:from>
      <xdr:col>10</xdr:col>
      <xdr:colOff>190500</xdr:colOff>
      <xdr:row>15</xdr:row>
      <xdr:rowOff>0</xdr:rowOff>
    </xdr:from>
    <xdr:to>
      <xdr:col>10</xdr:col>
      <xdr:colOff>352425</xdr:colOff>
      <xdr:row>17</xdr:row>
      <xdr:rowOff>0</xdr:rowOff>
    </xdr:to>
    <xdr:sp macro="" textlink="">
      <xdr:nvSpPr>
        <xdr:cNvPr id="7" name="右中かっこ 6">
          <a:extLst>
            <a:ext uri="{FF2B5EF4-FFF2-40B4-BE49-F238E27FC236}">
              <a16:creationId xmlns:a16="http://schemas.microsoft.com/office/drawing/2014/main" id="{00000000-0008-0000-1200-000007000000}"/>
            </a:ext>
          </a:extLst>
        </xdr:cNvPr>
        <xdr:cNvSpPr/>
      </xdr:nvSpPr>
      <xdr:spPr>
        <a:xfrm>
          <a:off x="7219950" y="3095625"/>
          <a:ext cx="161925" cy="5143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476250</xdr:colOff>
      <xdr:row>14</xdr:row>
      <xdr:rowOff>152401</xdr:rowOff>
    </xdr:from>
    <xdr:to>
      <xdr:col>12</xdr:col>
      <xdr:colOff>2628899</xdr:colOff>
      <xdr:row>17</xdr:row>
      <xdr:rowOff>0</xdr:rowOff>
    </xdr:to>
    <xdr:sp macro="" textlink="">
      <xdr:nvSpPr>
        <xdr:cNvPr id="8" name="吹き出し: 四角形 7">
          <a:extLst>
            <a:ext uri="{FF2B5EF4-FFF2-40B4-BE49-F238E27FC236}">
              <a16:creationId xmlns:a16="http://schemas.microsoft.com/office/drawing/2014/main" id="{00000000-0008-0000-1200-000008000000}"/>
            </a:ext>
          </a:extLst>
        </xdr:cNvPr>
        <xdr:cNvSpPr/>
      </xdr:nvSpPr>
      <xdr:spPr>
        <a:xfrm>
          <a:off x="7505700" y="3009901"/>
          <a:ext cx="4314824" cy="590550"/>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事業計画書の提出日を記入してください。</a:t>
          </a:r>
          <a:endParaRPr kumimoji="1" lang="en-US" altLang="ja-JP" sz="1600" b="1">
            <a:solidFill>
              <a:schemeClr val="tx1"/>
            </a:solidFill>
          </a:endParaRPr>
        </a:p>
        <a:p>
          <a:pPr algn="l"/>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106912</xdr:colOff>
      <xdr:row>0</xdr:row>
      <xdr:rowOff>398495</xdr:rowOff>
    </xdr:from>
    <xdr:to>
      <xdr:col>18</xdr:col>
      <xdr:colOff>301300</xdr:colOff>
      <xdr:row>6</xdr:row>
      <xdr:rowOff>444892</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a:off x="9952652" y="398495"/>
          <a:ext cx="3382347" cy="2524841"/>
        </a:xfrm>
        <a:prstGeom prst="wedgeRectCallout">
          <a:avLst>
            <a:gd name="adj1" fmla="val -109824"/>
            <a:gd name="adj2" fmla="val 3129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600" b="1"/>
            <a:t>黄色セルに入力してください</a:t>
          </a:r>
        </a:p>
      </xdr:txBody>
    </xdr:sp>
    <xdr:clientData/>
  </xdr:twoCellAnchor>
  <xdr:twoCellAnchor>
    <xdr:from>
      <xdr:col>2</xdr:col>
      <xdr:colOff>272142</xdr:colOff>
      <xdr:row>0</xdr:row>
      <xdr:rowOff>97194</xdr:rowOff>
    </xdr:from>
    <xdr:to>
      <xdr:col>3</xdr:col>
      <xdr:colOff>787270</xdr:colOff>
      <xdr:row>1</xdr:row>
      <xdr:rowOff>68035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974132" y="97194"/>
          <a:ext cx="933061" cy="388775"/>
        </a:xfrm>
        <a:prstGeom prst="rect">
          <a:avLst/>
        </a:prstGeom>
        <a:solidFill>
          <a:srgbClr val="CC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記入例</a:t>
          </a:r>
          <a:endParaRPr kumimoji="1" lang="en-US" altLang="ja-JP" sz="1100" b="1">
            <a:solidFill>
              <a:sysClr val="windowText" lastClr="000000"/>
            </a:solidFill>
          </a:endParaRPr>
        </a:p>
        <a:p>
          <a:pPr algn="ctr"/>
          <a:endParaRPr kumimoji="1" lang="ja-JP" altLang="en-US" sz="11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1</xdr:row>
      <xdr:rowOff>19050</xdr:rowOff>
    </xdr:from>
    <xdr:to>
      <xdr:col>5</xdr:col>
      <xdr:colOff>76200</xdr:colOff>
      <xdr:row>2</xdr:row>
      <xdr:rowOff>66675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409575" y="219075"/>
          <a:ext cx="1714500" cy="219075"/>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有機農業拡大加速化事業</a:t>
          </a:r>
        </a:p>
      </xdr:txBody>
    </xdr:sp>
    <xdr:clientData/>
  </xdr:twoCellAnchor>
  <mc:AlternateContent xmlns:mc="http://schemas.openxmlformats.org/markup-compatibility/2006">
    <mc:Choice xmlns:a14="http://schemas.microsoft.com/office/drawing/2010/main" Requires="a14">
      <xdr:twoCellAnchor editAs="oneCell">
        <xdr:from>
          <xdr:col>8</xdr:col>
          <xdr:colOff>123825</xdr:colOff>
          <xdr:row>24</xdr:row>
          <xdr:rowOff>28575</xdr:rowOff>
        </xdr:from>
        <xdr:to>
          <xdr:col>8</xdr:col>
          <xdr:colOff>371475</xdr:colOff>
          <xdr:row>24</xdr:row>
          <xdr:rowOff>190500</xdr:rowOff>
        </xdr:to>
        <xdr:sp macro="" textlink="">
          <xdr:nvSpPr>
            <xdr:cNvPr id="237576" name="Check Box 8" hidden="1">
              <a:extLst>
                <a:ext uri="{63B3BB69-23CF-44E3-9099-C40C66FF867C}">
                  <a14:compatExt spid="_x0000_s237576"/>
                </a:ext>
                <a:ext uri="{FF2B5EF4-FFF2-40B4-BE49-F238E27FC236}">
                  <a16:creationId xmlns:a16="http://schemas.microsoft.com/office/drawing/2014/main" id="{00000000-0008-0000-0200-000008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9525</xdr:colOff>
      <xdr:row>2</xdr:row>
      <xdr:rowOff>57150</xdr:rowOff>
    </xdr:from>
    <xdr:to>
      <xdr:col>5</xdr:col>
      <xdr:colOff>85725</xdr:colOff>
      <xdr:row>3</xdr:row>
      <xdr:rowOff>47625</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409575" y="400050"/>
          <a:ext cx="1724025" cy="21907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chemeClr val="tx1"/>
              </a:solidFill>
            </a:rPr>
            <a:t>【</a:t>
          </a:r>
          <a:r>
            <a:rPr kumimoji="1" lang="ja-JP" altLang="en-US" sz="1200">
              <a:solidFill>
                <a:schemeClr val="tx1"/>
              </a:solidFill>
            </a:rPr>
            <a:t>有機転換</a:t>
          </a:r>
          <a:r>
            <a:rPr kumimoji="1" lang="en-US" altLang="ja-JP" sz="1200">
              <a:solidFill>
                <a:schemeClr val="tx1"/>
              </a:solidFill>
            </a:rPr>
            <a:t>】</a:t>
          </a:r>
          <a:endParaRPr kumimoji="1" lang="ja-JP" altLang="en-US" sz="12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114300</xdr:colOff>
          <xdr:row>8</xdr:row>
          <xdr:rowOff>28575</xdr:rowOff>
        </xdr:from>
        <xdr:to>
          <xdr:col>8</xdr:col>
          <xdr:colOff>361950</xdr:colOff>
          <xdr:row>8</xdr:row>
          <xdr:rowOff>190500</xdr:rowOff>
        </xdr:to>
        <xdr:sp macro="" textlink="">
          <xdr:nvSpPr>
            <xdr:cNvPr id="237588" name="Check Box 20" hidden="1">
              <a:extLst>
                <a:ext uri="{63B3BB69-23CF-44E3-9099-C40C66FF867C}">
                  <a14:compatExt spid="_x0000_s237588"/>
                </a:ext>
                <a:ext uri="{FF2B5EF4-FFF2-40B4-BE49-F238E27FC236}">
                  <a16:creationId xmlns:a16="http://schemas.microsoft.com/office/drawing/2014/main" id="{00000000-0008-0000-0200-000014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24</xdr:row>
          <xdr:rowOff>28575</xdr:rowOff>
        </xdr:from>
        <xdr:to>
          <xdr:col>7</xdr:col>
          <xdr:colOff>371475</xdr:colOff>
          <xdr:row>24</xdr:row>
          <xdr:rowOff>190500</xdr:rowOff>
        </xdr:to>
        <xdr:sp macro="" textlink="">
          <xdr:nvSpPr>
            <xdr:cNvPr id="237604" name="Check Box 36" hidden="1">
              <a:extLst>
                <a:ext uri="{63B3BB69-23CF-44E3-9099-C40C66FF867C}">
                  <a14:compatExt spid="_x0000_s237604"/>
                </a:ext>
                <a:ext uri="{FF2B5EF4-FFF2-40B4-BE49-F238E27FC236}">
                  <a16:creationId xmlns:a16="http://schemas.microsoft.com/office/drawing/2014/main" id="{00000000-0008-0000-0200-000024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xdr:row>
          <xdr:rowOff>28575</xdr:rowOff>
        </xdr:from>
        <xdr:to>
          <xdr:col>7</xdr:col>
          <xdr:colOff>361950</xdr:colOff>
          <xdr:row>8</xdr:row>
          <xdr:rowOff>190500</xdr:rowOff>
        </xdr:to>
        <xdr:sp macro="" textlink="">
          <xdr:nvSpPr>
            <xdr:cNvPr id="237611" name="Check Box 43" hidden="1">
              <a:extLst>
                <a:ext uri="{63B3BB69-23CF-44E3-9099-C40C66FF867C}">
                  <a14:compatExt spid="_x0000_s237611"/>
                </a:ext>
                <a:ext uri="{FF2B5EF4-FFF2-40B4-BE49-F238E27FC236}">
                  <a16:creationId xmlns:a16="http://schemas.microsoft.com/office/drawing/2014/main" id="{00000000-0008-0000-0200-00002B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25</xdr:row>
          <xdr:rowOff>28575</xdr:rowOff>
        </xdr:from>
        <xdr:to>
          <xdr:col>8</xdr:col>
          <xdr:colOff>371475</xdr:colOff>
          <xdr:row>25</xdr:row>
          <xdr:rowOff>190500</xdr:rowOff>
        </xdr:to>
        <xdr:sp macro="" textlink="">
          <xdr:nvSpPr>
            <xdr:cNvPr id="237625" name="Check Box 57" hidden="1">
              <a:extLst>
                <a:ext uri="{63B3BB69-23CF-44E3-9099-C40C66FF867C}">
                  <a14:compatExt spid="_x0000_s237625"/>
                </a:ext>
                <a:ext uri="{FF2B5EF4-FFF2-40B4-BE49-F238E27FC236}">
                  <a16:creationId xmlns:a16="http://schemas.microsoft.com/office/drawing/2014/main" id="{00000000-0008-0000-0200-000039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25</xdr:row>
          <xdr:rowOff>28575</xdr:rowOff>
        </xdr:from>
        <xdr:to>
          <xdr:col>7</xdr:col>
          <xdr:colOff>371475</xdr:colOff>
          <xdr:row>25</xdr:row>
          <xdr:rowOff>190500</xdr:rowOff>
        </xdr:to>
        <xdr:sp macro="" textlink="">
          <xdr:nvSpPr>
            <xdr:cNvPr id="237626" name="Check Box 58" hidden="1">
              <a:extLst>
                <a:ext uri="{63B3BB69-23CF-44E3-9099-C40C66FF867C}">
                  <a14:compatExt spid="_x0000_s237626"/>
                </a:ext>
                <a:ext uri="{FF2B5EF4-FFF2-40B4-BE49-F238E27FC236}">
                  <a16:creationId xmlns:a16="http://schemas.microsoft.com/office/drawing/2014/main" id="{00000000-0008-0000-0200-00003A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26</xdr:row>
          <xdr:rowOff>28575</xdr:rowOff>
        </xdr:from>
        <xdr:to>
          <xdr:col>8</xdr:col>
          <xdr:colOff>371475</xdr:colOff>
          <xdr:row>26</xdr:row>
          <xdr:rowOff>190500</xdr:rowOff>
        </xdr:to>
        <xdr:sp macro="" textlink="">
          <xdr:nvSpPr>
            <xdr:cNvPr id="237627" name="Check Box 59" hidden="1">
              <a:extLst>
                <a:ext uri="{63B3BB69-23CF-44E3-9099-C40C66FF867C}">
                  <a14:compatExt spid="_x0000_s237627"/>
                </a:ext>
                <a:ext uri="{FF2B5EF4-FFF2-40B4-BE49-F238E27FC236}">
                  <a16:creationId xmlns:a16="http://schemas.microsoft.com/office/drawing/2014/main" id="{00000000-0008-0000-0200-00003B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26</xdr:row>
          <xdr:rowOff>28575</xdr:rowOff>
        </xdr:from>
        <xdr:to>
          <xdr:col>7</xdr:col>
          <xdr:colOff>371475</xdr:colOff>
          <xdr:row>26</xdr:row>
          <xdr:rowOff>190500</xdr:rowOff>
        </xdr:to>
        <xdr:sp macro="" textlink="">
          <xdr:nvSpPr>
            <xdr:cNvPr id="237628" name="Check Box 60" hidden="1">
              <a:extLst>
                <a:ext uri="{63B3BB69-23CF-44E3-9099-C40C66FF867C}">
                  <a14:compatExt spid="_x0000_s237628"/>
                </a:ext>
                <a:ext uri="{FF2B5EF4-FFF2-40B4-BE49-F238E27FC236}">
                  <a16:creationId xmlns:a16="http://schemas.microsoft.com/office/drawing/2014/main" id="{00000000-0008-0000-0200-00003C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27</xdr:row>
          <xdr:rowOff>28575</xdr:rowOff>
        </xdr:from>
        <xdr:to>
          <xdr:col>8</xdr:col>
          <xdr:colOff>371475</xdr:colOff>
          <xdr:row>27</xdr:row>
          <xdr:rowOff>190500</xdr:rowOff>
        </xdr:to>
        <xdr:sp macro="" textlink="">
          <xdr:nvSpPr>
            <xdr:cNvPr id="237629" name="Check Box 61" hidden="1">
              <a:extLst>
                <a:ext uri="{63B3BB69-23CF-44E3-9099-C40C66FF867C}">
                  <a14:compatExt spid="_x0000_s237629"/>
                </a:ext>
                <a:ext uri="{FF2B5EF4-FFF2-40B4-BE49-F238E27FC236}">
                  <a16:creationId xmlns:a16="http://schemas.microsoft.com/office/drawing/2014/main" id="{00000000-0008-0000-0200-00003D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27</xdr:row>
          <xdr:rowOff>28575</xdr:rowOff>
        </xdr:from>
        <xdr:to>
          <xdr:col>7</xdr:col>
          <xdr:colOff>371475</xdr:colOff>
          <xdr:row>27</xdr:row>
          <xdr:rowOff>190500</xdr:rowOff>
        </xdr:to>
        <xdr:sp macro="" textlink="">
          <xdr:nvSpPr>
            <xdr:cNvPr id="237630" name="Check Box 62" hidden="1">
              <a:extLst>
                <a:ext uri="{63B3BB69-23CF-44E3-9099-C40C66FF867C}">
                  <a14:compatExt spid="_x0000_s237630"/>
                </a:ext>
                <a:ext uri="{FF2B5EF4-FFF2-40B4-BE49-F238E27FC236}">
                  <a16:creationId xmlns:a16="http://schemas.microsoft.com/office/drawing/2014/main" id="{00000000-0008-0000-0200-00003E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29</xdr:row>
          <xdr:rowOff>28575</xdr:rowOff>
        </xdr:from>
        <xdr:to>
          <xdr:col>8</xdr:col>
          <xdr:colOff>371475</xdr:colOff>
          <xdr:row>29</xdr:row>
          <xdr:rowOff>190500</xdr:rowOff>
        </xdr:to>
        <xdr:sp macro="" textlink="">
          <xdr:nvSpPr>
            <xdr:cNvPr id="237631" name="Check Box 63" hidden="1">
              <a:extLst>
                <a:ext uri="{63B3BB69-23CF-44E3-9099-C40C66FF867C}">
                  <a14:compatExt spid="_x0000_s237631"/>
                </a:ext>
                <a:ext uri="{FF2B5EF4-FFF2-40B4-BE49-F238E27FC236}">
                  <a16:creationId xmlns:a16="http://schemas.microsoft.com/office/drawing/2014/main" id="{00000000-0008-0000-0200-00003F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29</xdr:row>
          <xdr:rowOff>28575</xdr:rowOff>
        </xdr:from>
        <xdr:to>
          <xdr:col>7</xdr:col>
          <xdr:colOff>371475</xdr:colOff>
          <xdr:row>29</xdr:row>
          <xdr:rowOff>190500</xdr:rowOff>
        </xdr:to>
        <xdr:sp macro="" textlink="">
          <xdr:nvSpPr>
            <xdr:cNvPr id="237632" name="Check Box 64" hidden="1">
              <a:extLst>
                <a:ext uri="{63B3BB69-23CF-44E3-9099-C40C66FF867C}">
                  <a14:compatExt spid="_x0000_s237632"/>
                </a:ext>
                <a:ext uri="{FF2B5EF4-FFF2-40B4-BE49-F238E27FC236}">
                  <a16:creationId xmlns:a16="http://schemas.microsoft.com/office/drawing/2014/main" id="{00000000-0008-0000-0200-000040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30</xdr:row>
          <xdr:rowOff>28575</xdr:rowOff>
        </xdr:from>
        <xdr:to>
          <xdr:col>8</xdr:col>
          <xdr:colOff>371475</xdr:colOff>
          <xdr:row>30</xdr:row>
          <xdr:rowOff>190500</xdr:rowOff>
        </xdr:to>
        <xdr:sp macro="" textlink="">
          <xdr:nvSpPr>
            <xdr:cNvPr id="237633" name="Check Box 65" hidden="1">
              <a:extLst>
                <a:ext uri="{63B3BB69-23CF-44E3-9099-C40C66FF867C}">
                  <a14:compatExt spid="_x0000_s237633"/>
                </a:ext>
                <a:ext uri="{FF2B5EF4-FFF2-40B4-BE49-F238E27FC236}">
                  <a16:creationId xmlns:a16="http://schemas.microsoft.com/office/drawing/2014/main" id="{00000000-0008-0000-0200-000041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30</xdr:row>
          <xdr:rowOff>28575</xdr:rowOff>
        </xdr:from>
        <xdr:to>
          <xdr:col>7</xdr:col>
          <xdr:colOff>371475</xdr:colOff>
          <xdr:row>30</xdr:row>
          <xdr:rowOff>190500</xdr:rowOff>
        </xdr:to>
        <xdr:sp macro="" textlink="">
          <xdr:nvSpPr>
            <xdr:cNvPr id="237634" name="Check Box 66" hidden="1">
              <a:extLst>
                <a:ext uri="{63B3BB69-23CF-44E3-9099-C40C66FF867C}">
                  <a14:compatExt spid="_x0000_s237634"/>
                </a:ext>
                <a:ext uri="{FF2B5EF4-FFF2-40B4-BE49-F238E27FC236}">
                  <a16:creationId xmlns:a16="http://schemas.microsoft.com/office/drawing/2014/main" id="{00000000-0008-0000-0200-000042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xdr:row>
          <xdr:rowOff>28575</xdr:rowOff>
        </xdr:from>
        <xdr:to>
          <xdr:col>8</xdr:col>
          <xdr:colOff>361950</xdr:colOff>
          <xdr:row>9</xdr:row>
          <xdr:rowOff>190500</xdr:rowOff>
        </xdr:to>
        <xdr:sp macro="" textlink="">
          <xdr:nvSpPr>
            <xdr:cNvPr id="237639" name="Check Box 71" hidden="1">
              <a:extLst>
                <a:ext uri="{63B3BB69-23CF-44E3-9099-C40C66FF867C}">
                  <a14:compatExt spid="_x0000_s237639"/>
                </a:ext>
                <a:ext uri="{FF2B5EF4-FFF2-40B4-BE49-F238E27FC236}">
                  <a16:creationId xmlns:a16="http://schemas.microsoft.com/office/drawing/2014/main" id="{00000000-0008-0000-0200-000047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xdr:row>
          <xdr:rowOff>28575</xdr:rowOff>
        </xdr:from>
        <xdr:to>
          <xdr:col>7</xdr:col>
          <xdr:colOff>361950</xdr:colOff>
          <xdr:row>9</xdr:row>
          <xdr:rowOff>190500</xdr:rowOff>
        </xdr:to>
        <xdr:sp macro="" textlink="">
          <xdr:nvSpPr>
            <xdr:cNvPr id="237640" name="Check Box 72" hidden="1">
              <a:extLst>
                <a:ext uri="{63B3BB69-23CF-44E3-9099-C40C66FF867C}">
                  <a14:compatExt spid="_x0000_s237640"/>
                </a:ext>
                <a:ext uri="{FF2B5EF4-FFF2-40B4-BE49-F238E27FC236}">
                  <a16:creationId xmlns:a16="http://schemas.microsoft.com/office/drawing/2014/main" id="{00000000-0008-0000-0200-000048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10</xdr:row>
          <xdr:rowOff>28575</xdr:rowOff>
        </xdr:from>
        <xdr:to>
          <xdr:col>8</xdr:col>
          <xdr:colOff>361950</xdr:colOff>
          <xdr:row>10</xdr:row>
          <xdr:rowOff>190500</xdr:rowOff>
        </xdr:to>
        <xdr:sp macro="" textlink="">
          <xdr:nvSpPr>
            <xdr:cNvPr id="237641" name="Check Box 73" hidden="1">
              <a:extLst>
                <a:ext uri="{63B3BB69-23CF-44E3-9099-C40C66FF867C}">
                  <a14:compatExt spid="_x0000_s237641"/>
                </a:ext>
                <a:ext uri="{FF2B5EF4-FFF2-40B4-BE49-F238E27FC236}">
                  <a16:creationId xmlns:a16="http://schemas.microsoft.com/office/drawing/2014/main" id="{00000000-0008-0000-0200-000049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10</xdr:row>
          <xdr:rowOff>28575</xdr:rowOff>
        </xdr:from>
        <xdr:to>
          <xdr:col>7</xdr:col>
          <xdr:colOff>361950</xdr:colOff>
          <xdr:row>10</xdr:row>
          <xdr:rowOff>190500</xdr:rowOff>
        </xdr:to>
        <xdr:sp macro="" textlink="">
          <xdr:nvSpPr>
            <xdr:cNvPr id="237642" name="Check Box 74" hidden="1">
              <a:extLst>
                <a:ext uri="{63B3BB69-23CF-44E3-9099-C40C66FF867C}">
                  <a14:compatExt spid="_x0000_s237642"/>
                </a:ext>
                <a:ext uri="{FF2B5EF4-FFF2-40B4-BE49-F238E27FC236}">
                  <a16:creationId xmlns:a16="http://schemas.microsoft.com/office/drawing/2014/main" id="{00000000-0008-0000-0200-00004A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11</xdr:row>
          <xdr:rowOff>28575</xdr:rowOff>
        </xdr:from>
        <xdr:to>
          <xdr:col>8</xdr:col>
          <xdr:colOff>361950</xdr:colOff>
          <xdr:row>11</xdr:row>
          <xdr:rowOff>190500</xdr:rowOff>
        </xdr:to>
        <xdr:sp macro="" textlink="">
          <xdr:nvSpPr>
            <xdr:cNvPr id="237643" name="Check Box 75" hidden="1">
              <a:extLst>
                <a:ext uri="{63B3BB69-23CF-44E3-9099-C40C66FF867C}">
                  <a14:compatExt spid="_x0000_s237643"/>
                </a:ext>
                <a:ext uri="{FF2B5EF4-FFF2-40B4-BE49-F238E27FC236}">
                  <a16:creationId xmlns:a16="http://schemas.microsoft.com/office/drawing/2014/main" id="{00000000-0008-0000-0200-00004B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11</xdr:row>
          <xdr:rowOff>28575</xdr:rowOff>
        </xdr:from>
        <xdr:to>
          <xdr:col>7</xdr:col>
          <xdr:colOff>361950</xdr:colOff>
          <xdr:row>11</xdr:row>
          <xdr:rowOff>190500</xdr:rowOff>
        </xdr:to>
        <xdr:sp macro="" textlink="">
          <xdr:nvSpPr>
            <xdr:cNvPr id="237644" name="Check Box 76" hidden="1">
              <a:extLst>
                <a:ext uri="{63B3BB69-23CF-44E3-9099-C40C66FF867C}">
                  <a14:compatExt spid="_x0000_s237644"/>
                </a:ext>
                <a:ext uri="{FF2B5EF4-FFF2-40B4-BE49-F238E27FC236}">
                  <a16:creationId xmlns:a16="http://schemas.microsoft.com/office/drawing/2014/main" id="{00000000-0008-0000-0200-00004C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xdr:row>
          <xdr:rowOff>0</xdr:rowOff>
        </xdr:from>
        <xdr:to>
          <xdr:col>8</xdr:col>
          <xdr:colOff>361950</xdr:colOff>
          <xdr:row>12</xdr:row>
          <xdr:rowOff>161925</xdr:rowOff>
        </xdr:to>
        <xdr:sp macro="" textlink="">
          <xdr:nvSpPr>
            <xdr:cNvPr id="237645" name="Check Box 77" hidden="1">
              <a:extLst>
                <a:ext uri="{63B3BB69-23CF-44E3-9099-C40C66FF867C}">
                  <a14:compatExt spid="_x0000_s237645"/>
                </a:ext>
                <a:ext uri="{FF2B5EF4-FFF2-40B4-BE49-F238E27FC236}">
                  <a16:creationId xmlns:a16="http://schemas.microsoft.com/office/drawing/2014/main" id="{00000000-0008-0000-0200-00004D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0</xdr:rowOff>
        </xdr:from>
        <xdr:to>
          <xdr:col>7</xdr:col>
          <xdr:colOff>361950</xdr:colOff>
          <xdr:row>12</xdr:row>
          <xdr:rowOff>161925</xdr:rowOff>
        </xdr:to>
        <xdr:sp macro="" textlink="">
          <xdr:nvSpPr>
            <xdr:cNvPr id="237646" name="Check Box 78" hidden="1">
              <a:extLst>
                <a:ext uri="{63B3BB69-23CF-44E3-9099-C40C66FF867C}">
                  <a14:compatExt spid="_x0000_s237646"/>
                </a:ext>
                <a:ext uri="{FF2B5EF4-FFF2-40B4-BE49-F238E27FC236}">
                  <a16:creationId xmlns:a16="http://schemas.microsoft.com/office/drawing/2014/main" id="{00000000-0008-0000-0200-00004E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13</xdr:row>
          <xdr:rowOff>28575</xdr:rowOff>
        </xdr:from>
        <xdr:to>
          <xdr:col>8</xdr:col>
          <xdr:colOff>361950</xdr:colOff>
          <xdr:row>13</xdr:row>
          <xdr:rowOff>190500</xdr:rowOff>
        </xdr:to>
        <xdr:sp macro="" textlink="">
          <xdr:nvSpPr>
            <xdr:cNvPr id="237649" name="Check Box 81" hidden="1">
              <a:extLst>
                <a:ext uri="{63B3BB69-23CF-44E3-9099-C40C66FF867C}">
                  <a14:compatExt spid="_x0000_s237649"/>
                </a:ext>
                <a:ext uri="{FF2B5EF4-FFF2-40B4-BE49-F238E27FC236}">
                  <a16:creationId xmlns:a16="http://schemas.microsoft.com/office/drawing/2014/main" id="{00000000-0008-0000-0200-000051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28575</xdr:rowOff>
        </xdr:from>
        <xdr:to>
          <xdr:col>7</xdr:col>
          <xdr:colOff>361950</xdr:colOff>
          <xdr:row>13</xdr:row>
          <xdr:rowOff>190500</xdr:rowOff>
        </xdr:to>
        <xdr:sp macro="" textlink="">
          <xdr:nvSpPr>
            <xdr:cNvPr id="237650" name="Check Box 82" hidden="1">
              <a:extLst>
                <a:ext uri="{63B3BB69-23CF-44E3-9099-C40C66FF867C}">
                  <a14:compatExt spid="_x0000_s237650"/>
                </a:ext>
                <a:ext uri="{FF2B5EF4-FFF2-40B4-BE49-F238E27FC236}">
                  <a16:creationId xmlns:a16="http://schemas.microsoft.com/office/drawing/2014/main" id="{00000000-0008-0000-0200-000052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14</xdr:row>
          <xdr:rowOff>28575</xdr:rowOff>
        </xdr:from>
        <xdr:to>
          <xdr:col>8</xdr:col>
          <xdr:colOff>361950</xdr:colOff>
          <xdr:row>14</xdr:row>
          <xdr:rowOff>190500</xdr:rowOff>
        </xdr:to>
        <xdr:sp macro="" textlink="">
          <xdr:nvSpPr>
            <xdr:cNvPr id="237651" name="Check Box 83" hidden="1">
              <a:extLst>
                <a:ext uri="{63B3BB69-23CF-44E3-9099-C40C66FF867C}">
                  <a14:compatExt spid="_x0000_s237651"/>
                </a:ext>
                <a:ext uri="{FF2B5EF4-FFF2-40B4-BE49-F238E27FC236}">
                  <a16:creationId xmlns:a16="http://schemas.microsoft.com/office/drawing/2014/main" id="{00000000-0008-0000-0200-000053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28575</xdr:rowOff>
        </xdr:from>
        <xdr:to>
          <xdr:col>7</xdr:col>
          <xdr:colOff>361950</xdr:colOff>
          <xdr:row>14</xdr:row>
          <xdr:rowOff>190500</xdr:rowOff>
        </xdr:to>
        <xdr:sp macro="" textlink="">
          <xdr:nvSpPr>
            <xdr:cNvPr id="237652" name="Check Box 84" hidden="1">
              <a:extLst>
                <a:ext uri="{63B3BB69-23CF-44E3-9099-C40C66FF867C}">
                  <a14:compatExt spid="_x0000_s237652"/>
                </a:ext>
                <a:ext uri="{FF2B5EF4-FFF2-40B4-BE49-F238E27FC236}">
                  <a16:creationId xmlns:a16="http://schemas.microsoft.com/office/drawing/2014/main" id="{00000000-0008-0000-0200-000054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15</xdr:row>
          <xdr:rowOff>28575</xdr:rowOff>
        </xdr:from>
        <xdr:to>
          <xdr:col>8</xdr:col>
          <xdr:colOff>361950</xdr:colOff>
          <xdr:row>15</xdr:row>
          <xdr:rowOff>190500</xdr:rowOff>
        </xdr:to>
        <xdr:sp macro="" textlink="">
          <xdr:nvSpPr>
            <xdr:cNvPr id="237653" name="Check Box 85" hidden="1">
              <a:extLst>
                <a:ext uri="{63B3BB69-23CF-44E3-9099-C40C66FF867C}">
                  <a14:compatExt spid="_x0000_s237653"/>
                </a:ext>
                <a:ext uri="{FF2B5EF4-FFF2-40B4-BE49-F238E27FC236}">
                  <a16:creationId xmlns:a16="http://schemas.microsoft.com/office/drawing/2014/main" id="{00000000-0008-0000-0200-000055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xdr:row>
          <xdr:rowOff>28575</xdr:rowOff>
        </xdr:from>
        <xdr:to>
          <xdr:col>7</xdr:col>
          <xdr:colOff>361950</xdr:colOff>
          <xdr:row>15</xdr:row>
          <xdr:rowOff>190500</xdr:rowOff>
        </xdr:to>
        <xdr:sp macro="" textlink="">
          <xdr:nvSpPr>
            <xdr:cNvPr id="237654" name="Check Box 86" hidden="1">
              <a:extLst>
                <a:ext uri="{63B3BB69-23CF-44E3-9099-C40C66FF867C}">
                  <a14:compatExt spid="_x0000_s237654"/>
                </a:ext>
                <a:ext uri="{FF2B5EF4-FFF2-40B4-BE49-F238E27FC236}">
                  <a16:creationId xmlns:a16="http://schemas.microsoft.com/office/drawing/2014/main" id="{00000000-0008-0000-0200-000056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16</xdr:row>
          <xdr:rowOff>28575</xdr:rowOff>
        </xdr:from>
        <xdr:to>
          <xdr:col>8</xdr:col>
          <xdr:colOff>361950</xdr:colOff>
          <xdr:row>16</xdr:row>
          <xdr:rowOff>190500</xdr:rowOff>
        </xdr:to>
        <xdr:sp macro="" textlink="">
          <xdr:nvSpPr>
            <xdr:cNvPr id="237655" name="Check Box 87" hidden="1">
              <a:extLst>
                <a:ext uri="{63B3BB69-23CF-44E3-9099-C40C66FF867C}">
                  <a14:compatExt spid="_x0000_s237655"/>
                </a:ext>
                <a:ext uri="{FF2B5EF4-FFF2-40B4-BE49-F238E27FC236}">
                  <a16:creationId xmlns:a16="http://schemas.microsoft.com/office/drawing/2014/main" id="{00000000-0008-0000-0200-000057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28575</xdr:rowOff>
        </xdr:from>
        <xdr:to>
          <xdr:col>7</xdr:col>
          <xdr:colOff>361950</xdr:colOff>
          <xdr:row>16</xdr:row>
          <xdr:rowOff>190500</xdr:rowOff>
        </xdr:to>
        <xdr:sp macro="" textlink="">
          <xdr:nvSpPr>
            <xdr:cNvPr id="237656" name="Check Box 88" hidden="1">
              <a:extLst>
                <a:ext uri="{63B3BB69-23CF-44E3-9099-C40C66FF867C}">
                  <a14:compatExt spid="_x0000_s237656"/>
                </a:ext>
                <a:ext uri="{FF2B5EF4-FFF2-40B4-BE49-F238E27FC236}">
                  <a16:creationId xmlns:a16="http://schemas.microsoft.com/office/drawing/2014/main" id="{00000000-0008-0000-0200-000058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17</xdr:row>
          <xdr:rowOff>28575</xdr:rowOff>
        </xdr:from>
        <xdr:to>
          <xdr:col>8</xdr:col>
          <xdr:colOff>361950</xdr:colOff>
          <xdr:row>17</xdr:row>
          <xdr:rowOff>190500</xdr:rowOff>
        </xdr:to>
        <xdr:sp macro="" textlink="">
          <xdr:nvSpPr>
            <xdr:cNvPr id="237657" name="Check Box 89" hidden="1">
              <a:extLst>
                <a:ext uri="{63B3BB69-23CF-44E3-9099-C40C66FF867C}">
                  <a14:compatExt spid="_x0000_s237657"/>
                </a:ext>
                <a:ext uri="{FF2B5EF4-FFF2-40B4-BE49-F238E27FC236}">
                  <a16:creationId xmlns:a16="http://schemas.microsoft.com/office/drawing/2014/main" id="{00000000-0008-0000-0200-000059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28575</xdr:rowOff>
        </xdr:from>
        <xdr:to>
          <xdr:col>7</xdr:col>
          <xdr:colOff>361950</xdr:colOff>
          <xdr:row>17</xdr:row>
          <xdr:rowOff>190500</xdr:rowOff>
        </xdr:to>
        <xdr:sp macro="" textlink="">
          <xdr:nvSpPr>
            <xdr:cNvPr id="237658" name="Check Box 90" hidden="1">
              <a:extLst>
                <a:ext uri="{63B3BB69-23CF-44E3-9099-C40C66FF867C}">
                  <a14:compatExt spid="_x0000_s237658"/>
                </a:ext>
                <a:ext uri="{FF2B5EF4-FFF2-40B4-BE49-F238E27FC236}">
                  <a16:creationId xmlns:a16="http://schemas.microsoft.com/office/drawing/2014/main" id="{00000000-0008-0000-0200-00005A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23</xdr:row>
          <xdr:rowOff>28575</xdr:rowOff>
        </xdr:from>
        <xdr:to>
          <xdr:col>8</xdr:col>
          <xdr:colOff>361950</xdr:colOff>
          <xdr:row>23</xdr:row>
          <xdr:rowOff>190500</xdr:rowOff>
        </xdr:to>
        <xdr:sp macro="" textlink="">
          <xdr:nvSpPr>
            <xdr:cNvPr id="237659" name="Check Box 91" hidden="1">
              <a:extLst>
                <a:ext uri="{63B3BB69-23CF-44E3-9099-C40C66FF867C}">
                  <a14:compatExt spid="_x0000_s237659"/>
                </a:ext>
                <a:ext uri="{FF2B5EF4-FFF2-40B4-BE49-F238E27FC236}">
                  <a16:creationId xmlns:a16="http://schemas.microsoft.com/office/drawing/2014/main" id="{00000000-0008-0000-0200-00005B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xdr:row>
          <xdr:rowOff>28575</xdr:rowOff>
        </xdr:from>
        <xdr:to>
          <xdr:col>7</xdr:col>
          <xdr:colOff>361950</xdr:colOff>
          <xdr:row>23</xdr:row>
          <xdr:rowOff>190500</xdr:rowOff>
        </xdr:to>
        <xdr:sp macro="" textlink="">
          <xdr:nvSpPr>
            <xdr:cNvPr id="237660" name="Check Box 92" hidden="1">
              <a:extLst>
                <a:ext uri="{63B3BB69-23CF-44E3-9099-C40C66FF867C}">
                  <a14:compatExt spid="_x0000_s237660"/>
                </a:ext>
                <a:ext uri="{FF2B5EF4-FFF2-40B4-BE49-F238E27FC236}">
                  <a16:creationId xmlns:a16="http://schemas.microsoft.com/office/drawing/2014/main" id="{00000000-0008-0000-0200-00005C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33</xdr:row>
          <xdr:rowOff>28575</xdr:rowOff>
        </xdr:from>
        <xdr:to>
          <xdr:col>8</xdr:col>
          <xdr:colOff>371475</xdr:colOff>
          <xdr:row>33</xdr:row>
          <xdr:rowOff>190500</xdr:rowOff>
        </xdr:to>
        <xdr:sp macro="" textlink="">
          <xdr:nvSpPr>
            <xdr:cNvPr id="237663" name="Check Box 95" hidden="1">
              <a:extLst>
                <a:ext uri="{63B3BB69-23CF-44E3-9099-C40C66FF867C}">
                  <a14:compatExt spid="_x0000_s237663"/>
                </a:ext>
                <a:ext uri="{FF2B5EF4-FFF2-40B4-BE49-F238E27FC236}">
                  <a16:creationId xmlns:a16="http://schemas.microsoft.com/office/drawing/2014/main" id="{00000000-0008-0000-0200-00005F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33</xdr:row>
          <xdr:rowOff>28575</xdr:rowOff>
        </xdr:from>
        <xdr:to>
          <xdr:col>7</xdr:col>
          <xdr:colOff>371475</xdr:colOff>
          <xdr:row>33</xdr:row>
          <xdr:rowOff>190500</xdr:rowOff>
        </xdr:to>
        <xdr:sp macro="" textlink="">
          <xdr:nvSpPr>
            <xdr:cNvPr id="237664" name="Check Box 96" hidden="1">
              <a:extLst>
                <a:ext uri="{63B3BB69-23CF-44E3-9099-C40C66FF867C}">
                  <a14:compatExt spid="_x0000_s237664"/>
                </a:ext>
                <a:ext uri="{FF2B5EF4-FFF2-40B4-BE49-F238E27FC236}">
                  <a16:creationId xmlns:a16="http://schemas.microsoft.com/office/drawing/2014/main" id="{00000000-0008-0000-0200-000060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36</xdr:row>
          <xdr:rowOff>28575</xdr:rowOff>
        </xdr:from>
        <xdr:to>
          <xdr:col>8</xdr:col>
          <xdr:colOff>371475</xdr:colOff>
          <xdr:row>36</xdr:row>
          <xdr:rowOff>190500</xdr:rowOff>
        </xdr:to>
        <xdr:sp macro="" textlink="">
          <xdr:nvSpPr>
            <xdr:cNvPr id="237665" name="Check Box 97" hidden="1">
              <a:extLst>
                <a:ext uri="{63B3BB69-23CF-44E3-9099-C40C66FF867C}">
                  <a14:compatExt spid="_x0000_s237665"/>
                </a:ext>
                <a:ext uri="{FF2B5EF4-FFF2-40B4-BE49-F238E27FC236}">
                  <a16:creationId xmlns:a16="http://schemas.microsoft.com/office/drawing/2014/main" id="{00000000-0008-0000-0200-000061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36</xdr:row>
          <xdr:rowOff>28575</xdr:rowOff>
        </xdr:from>
        <xdr:to>
          <xdr:col>7</xdr:col>
          <xdr:colOff>371475</xdr:colOff>
          <xdr:row>36</xdr:row>
          <xdr:rowOff>190500</xdr:rowOff>
        </xdr:to>
        <xdr:sp macro="" textlink="">
          <xdr:nvSpPr>
            <xdr:cNvPr id="237666" name="Check Box 98" hidden="1">
              <a:extLst>
                <a:ext uri="{63B3BB69-23CF-44E3-9099-C40C66FF867C}">
                  <a14:compatExt spid="_x0000_s237666"/>
                </a:ext>
                <a:ext uri="{FF2B5EF4-FFF2-40B4-BE49-F238E27FC236}">
                  <a16:creationId xmlns:a16="http://schemas.microsoft.com/office/drawing/2014/main" id="{00000000-0008-0000-0200-000062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34</xdr:row>
          <xdr:rowOff>28575</xdr:rowOff>
        </xdr:from>
        <xdr:to>
          <xdr:col>8</xdr:col>
          <xdr:colOff>371475</xdr:colOff>
          <xdr:row>34</xdr:row>
          <xdr:rowOff>190500</xdr:rowOff>
        </xdr:to>
        <xdr:sp macro="" textlink="">
          <xdr:nvSpPr>
            <xdr:cNvPr id="237669" name="Check Box 101" hidden="1">
              <a:extLst>
                <a:ext uri="{63B3BB69-23CF-44E3-9099-C40C66FF867C}">
                  <a14:compatExt spid="_x0000_s237669"/>
                </a:ext>
                <a:ext uri="{FF2B5EF4-FFF2-40B4-BE49-F238E27FC236}">
                  <a16:creationId xmlns:a16="http://schemas.microsoft.com/office/drawing/2014/main" id="{00000000-0008-0000-0200-000065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34</xdr:row>
          <xdr:rowOff>28575</xdr:rowOff>
        </xdr:from>
        <xdr:to>
          <xdr:col>7</xdr:col>
          <xdr:colOff>371475</xdr:colOff>
          <xdr:row>34</xdr:row>
          <xdr:rowOff>190500</xdr:rowOff>
        </xdr:to>
        <xdr:sp macro="" textlink="">
          <xdr:nvSpPr>
            <xdr:cNvPr id="237670" name="Check Box 102" hidden="1">
              <a:extLst>
                <a:ext uri="{63B3BB69-23CF-44E3-9099-C40C66FF867C}">
                  <a14:compatExt spid="_x0000_s237670"/>
                </a:ext>
                <a:ext uri="{FF2B5EF4-FFF2-40B4-BE49-F238E27FC236}">
                  <a16:creationId xmlns:a16="http://schemas.microsoft.com/office/drawing/2014/main" id="{00000000-0008-0000-0200-000066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37</xdr:row>
          <xdr:rowOff>28575</xdr:rowOff>
        </xdr:from>
        <xdr:to>
          <xdr:col>8</xdr:col>
          <xdr:colOff>371475</xdr:colOff>
          <xdr:row>37</xdr:row>
          <xdr:rowOff>190500</xdr:rowOff>
        </xdr:to>
        <xdr:sp macro="" textlink="">
          <xdr:nvSpPr>
            <xdr:cNvPr id="237671" name="Check Box 103" hidden="1">
              <a:extLst>
                <a:ext uri="{63B3BB69-23CF-44E3-9099-C40C66FF867C}">
                  <a14:compatExt spid="_x0000_s237671"/>
                </a:ext>
                <a:ext uri="{FF2B5EF4-FFF2-40B4-BE49-F238E27FC236}">
                  <a16:creationId xmlns:a16="http://schemas.microsoft.com/office/drawing/2014/main" id="{00000000-0008-0000-0200-000067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37</xdr:row>
          <xdr:rowOff>28575</xdr:rowOff>
        </xdr:from>
        <xdr:to>
          <xdr:col>7</xdr:col>
          <xdr:colOff>371475</xdr:colOff>
          <xdr:row>37</xdr:row>
          <xdr:rowOff>190500</xdr:rowOff>
        </xdr:to>
        <xdr:sp macro="" textlink="">
          <xdr:nvSpPr>
            <xdr:cNvPr id="237672" name="Check Box 104" hidden="1">
              <a:extLst>
                <a:ext uri="{63B3BB69-23CF-44E3-9099-C40C66FF867C}">
                  <a14:compatExt spid="_x0000_s237672"/>
                </a:ext>
                <a:ext uri="{FF2B5EF4-FFF2-40B4-BE49-F238E27FC236}">
                  <a16:creationId xmlns:a16="http://schemas.microsoft.com/office/drawing/2014/main" id="{00000000-0008-0000-0200-000068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28</xdr:row>
          <xdr:rowOff>28575</xdr:rowOff>
        </xdr:from>
        <xdr:to>
          <xdr:col>8</xdr:col>
          <xdr:colOff>371475</xdr:colOff>
          <xdr:row>28</xdr:row>
          <xdr:rowOff>190500</xdr:rowOff>
        </xdr:to>
        <xdr:sp macro="" textlink="">
          <xdr:nvSpPr>
            <xdr:cNvPr id="237673" name="Check Box 105" hidden="1">
              <a:extLst>
                <a:ext uri="{63B3BB69-23CF-44E3-9099-C40C66FF867C}">
                  <a14:compatExt spid="_x0000_s237673"/>
                </a:ext>
                <a:ext uri="{FF2B5EF4-FFF2-40B4-BE49-F238E27FC236}">
                  <a16:creationId xmlns:a16="http://schemas.microsoft.com/office/drawing/2014/main" id="{00000000-0008-0000-0200-000069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28</xdr:row>
          <xdr:rowOff>28575</xdr:rowOff>
        </xdr:from>
        <xdr:to>
          <xdr:col>7</xdr:col>
          <xdr:colOff>371475</xdr:colOff>
          <xdr:row>28</xdr:row>
          <xdr:rowOff>190500</xdr:rowOff>
        </xdr:to>
        <xdr:sp macro="" textlink="">
          <xdr:nvSpPr>
            <xdr:cNvPr id="237674" name="Check Box 106" hidden="1">
              <a:extLst>
                <a:ext uri="{63B3BB69-23CF-44E3-9099-C40C66FF867C}">
                  <a14:compatExt spid="_x0000_s237674"/>
                </a:ext>
                <a:ext uri="{FF2B5EF4-FFF2-40B4-BE49-F238E27FC236}">
                  <a16:creationId xmlns:a16="http://schemas.microsoft.com/office/drawing/2014/main" id="{00000000-0008-0000-0200-00006A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35</xdr:row>
          <xdr:rowOff>28575</xdr:rowOff>
        </xdr:from>
        <xdr:to>
          <xdr:col>8</xdr:col>
          <xdr:colOff>371475</xdr:colOff>
          <xdr:row>35</xdr:row>
          <xdr:rowOff>190500</xdr:rowOff>
        </xdr:to>
        <xdr:sp macro="" textlink="">
          <xdr:nvSpPr>
            <xdr:cNvPr id="237675" name="Check Box 107" hidden="1">
              <a:extLst>
                <a:ext uri="{63B3BB69-23CF-44E3-9099-C40C66FF867C}">
                  <a14:compatExt spid="_x0000_s237675"/>
                </a:ext>
                <a:ext uri="{FF2B5EF4-FFF2-40B4-BE49-F238E27FC236}">
                  <a16:creationId xmlns:a16="http://schemas.microsoft.com/office/drawing/2014/main" id="{00000000-0008-0000-0200-00006B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35</xdr:row>
          <xdr:rowOff>28575</xdr:rowOff>
        </xdr:from>
        <xdr:to>
          <xdr:col>7</xdr:col>
          <xdr:colOff>371475</xdr:colOff>
          <xdr:row>35</xdr:row>
          <xdr:rowOff>190500</xdr:rowOff>
        </xdr:to>
        <xdr:sp macro="" textlink="">
          <xdr:nvSpPr>
            <xdr:cNvPr id="237676" name="Check Box 108" hidden="1">
              <a:extLst>
                <a:ext uri="{63B3BB69-23CF-44E3-9099-C40C66FF867C}">
                  <a14:compatExt spid="_x0000_s237676"/>
                </a:ext>
                <a:ext uri="{FF2B5EF4-FFF2-40B4-BE49-F238E27FC236}">
                  <a16:creationId xmlns:a16="http://schemas.microsoft.com/office/drawing/2014/main" id="{00000000-0008-0000-0200-00006C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262422</xdr:colOff>
      <xdr:row>1</xdr:row>
      <xdr:rowOff>330459</xdr:rowOff>
    </xdr:from>
    <xdr:to>
      <xdr:col>19</xdr:col>
      <xdr:colOff>58315</xdr:colOff>
      <xdr:row>6</xdr:row>
      <xdr:rowOff>279663</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a:xfrm>
          <a:off x="10120797" y="635259"/>
          <a:ext cx="3396343" cy="2520954"/>
        </a:xfrm>
        <a:prstGeom prst="wedgeRectCallout">
          <a:avLst>
            <a:gd name="adj1" fmla="val -129652"/>
            <a:gd name="adj2" fmla="val 3398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600" b="1"/>
            <a:t>黄色セルに入力してください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209550</xdr:colOff>
          <xdr:row>9</xdr:row>
          <xdr:rowOff>57150</xdr:rowOff>
        </xdr:from>
        <xdr:to>
          <xdr:col>2</xdr:col>
          <xdr:colOff>1419225</xdr:colOff>
          <xdr:row>9</xdr:row>
          <xdr:rowOff>466725</xdr:rowOff>
        </xdr:to>
        <xdr:sp macro="" textlink="">
          <xdr:nvSpPr>
            <xdr:cNvPr id="292865" name="Check Box 1" hidden="1">
              <a:extLst>
                <a:ext uri="{63B3BB69-23CF-44E3-9099-C40C66FF867C}">
                  <a14:compatExt spid="_x0000_s292865"/>
                </a:ext>
                <a:ext uri="{FF2B5EF4-FFF2-40B4-BE49-F238E27FC236}">
                  <a16:creationId xmlns:a16="http://schemas.microsoft.com/office/drawing/2014/main" id="{00000000-0008-0000-0300-00000178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9</xdr:row>
          <xdr:rowOff>57150</xdr:rowOff>
        </xdr:from>
        <xdr:to>
          <xdr:col>3</xdr:col>
          <xdr:colOff>1428750</xdr:colOff>
          <xdr:row>9</xdr:row>
          <xdr:rowOff>466725</xdr:rowOff>
        </xdr:to>
        <xdr:sp macro="" textlink="">
          <xdr:nvSpPr>
            <xdr:cNvPr id="292866" name="Check Box 2" hidden="1">
              <a:extLst>
                <a:ext uri="{63B3BB69-23CF-44E3-9099-C40C66FF867C}">
                  <a14:compatExt spid="_x0000_s292866"/>
                </a:ext>
                <a:ext uri="{FF2B5EF4-FFF2-40B4-BE49-F238E27FC236}">
                  <a16:creationId xmlns:a16="http://schemas.microsoft.com/office/drawing/2014/main" id="{00000000-0008-0000-0300-00000278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22</xdr:row>
          <xdr:rowOff>85725</xdr:rowOff>
        </xdr:from>
        <xdr:to>
          <xdr:col>1</xdr:col>
          <xdr:colOff>47625</xdr:colOff>
          <xdr:row>23</xdr:row>
          <xdr:rowOff>228600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400-0000011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23</xdr:row>
          <xdr:rowOff>219075</xdr:rowOff>
        </xdr:from>
        <xdr:to>
          <xdr:col>1</xdr:col>
          <xdr:colOff>38100</xdr:colOff>
          <xdr:row>24</xdr:row>
          <xdr:rowOff>219075</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400-0000021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25</xdr:row>
          <xdr:rowOff>0</xdr:rowOff>
        </xdr:from>
        <xdr:to>
          <xdr:col>1</xdr:col>
          <xdr:colOff>47625</xdr:colOff>
          <xdr:row>25</xdr:row>
          <xdr:rowOff>247650</xdr:rowOff>
        </xdr:to>
        <xdr:sp macro="" textlink="">
          <xdr:nvSpPr>
            <xdr:cNvPr id="331779" name="Check Box 3" hidden="1">
              <a:extLst>
                <a:ext uri="{63B3BB69-23CF-44E3-9099-C40C66FF867C}">
                  <a14:compatExt spid="_x0000_s331779"/>
                </a:ext>
                <a:ext uri="{FF2B5EF4-FFF2-40B4-BE49-F238E27FC236}">
                  <a16:creationId xmlns:a16="http://schemas.microsoft.com/office/drawing/2014/main" id="{00000000-0008-0000-0400-0000031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295275</xdr:colOff>
      <xdr:row>20</xdr:row>
      <xdr:rowOff>19050</xdr:rowOff>
    </xdr:from>
    <xdr:to>
      <xdr:col>13</xdr:col>
      <xdr:colOff>428625</xdr:colOff>
      <xdr:row>24</xdr:row>
      <xdr:rowOff>76200</xdr:rowOff>
    </xdr:to>
    <xdr:sp macro="" textlink="">
      <xdr:nvSpPr>
        <xdr:cNvPr id="5" name="吹き出し: 四角形 4">
          <a:extLst>
            <a:ext uri="{FF2B5EF4-FFF2-40B4-BE49-F238E27FC236}">
              <a16:creationId xmlns:a16="http://schemas.microsoft.com/office/drawing/2014/main" id="{00000000-0008-0000-0400-000005000000}"/>
            </a:ext>
          </a:extLst>
        </xdr:cNvPr>
        <xdr:cNvSpPr/>
      </xdr:nvSpPr>
      <xdr:spPr>
        <a:xfrm>
          <a:off x="7334250" y="5010150"/>
          <a:ext cx="2876550" cy="885825"/>
        </a:xfrm>
        <a:prstGeom prst="wedgeRectCallout">
          <a:avLst>
            <a:gd name="adj1" fmla="val -53283"/>
            <a:gd name="adj2" fmla="val 699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誓約の場合、チェック欄にレ点を入れて下さい。</a:t>
          </a:r>
        </a:p>
      </xdr:txBody>
    </xdr:sp>
    <xdr:clientData/>
  </xdr:twoCellAnchor>
  <xdr:twoCellAnchor>
    <xdr:from>
      <xdr:col>9</xdr:col>
      <xdr:colOff>247650</xdr:colOff>
      <xdr:row>6</xdr:row>
      <xdr:rowOff>66675</xdr:rowOff>
    </xdr:from>
    <xdr:to>
      <xdr:col>13</xdr:col>
      <xdr:colOff>381000</xdr:colOff>
      <xdr:row>10</xdr:row>
      <xdr:rowOff>0</xdr:rowOff>
    </xdr:to>
    <xdr:sp macro="" textlink="">
      <xdr:nvSpPr>
        <xdr:cNvPr id="6" name="吹き出し: 四角形 5">
          <a:extLst>
            <a:ext uri="{FF2B5EF4-FFF2-40B4-BE49-F238E27FC236}">
              <a16:creationId xmlns:a16="http://schemas.microsoft.com/office/drawing/2014/main" id="{00000000-0008-0000-0400-000006000000}"/>
            </a:ext>
          </a:extLst>
        </xdr:cNvPr>
        <xdr:cNvSpPr/>
      </xdr:nvSpPr>
      <xdr:spPr>
        <a:xfrm>
          <a:off x="7286625" y="1495425"/>
          <a:ext cx="2876550" cy="885825"/>
        </a:xfrm>
        <a:prstGeom prst="wedgeRectCallout">
          <a:avLst>
            <a:gd name="adj1" fmla="val -64541"/>
            <a:gd name="adj2" fmla="val 30178"/>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黄色のセルに記入してください。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34</xdr:row>
          <xdr:rowOff>0</xdr:rowOff>
        </xdr:from>
        <xdr:to>
          <xdr:col>2</xdr:col>
          <xdr:colOff>1162050</xdr:colOff>
          <xdr:row>35</xdr:row>
          <xdr:rowOff>19050</xdr:rowOff>
        </xdr:to>
        <xdr:sp macro="" textlink="">
          <xdr:nvSpPr>
            <xdr:cNvPr id="318465" name="Check Box 1" hidden="1">
              <a:extLst>
                <a:ext uri="{63B3BB69-23CF-44E3-9099-C40C66FF867C}">
                  <a14:compatExt spid="_x0000_s318465"/>
                </a:ext>
                <a:ext uri="{FF2B5EF4-FFF2-40B4-BE49-F238E27FC236}">
                  <a16:creationId xmlns:a16="http://schemas.microsoft.com/office/drawing/2014/main" id="{00000000-0008-0000-0600-000001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0</xdr:rowOff>
        </xdr:from>
        <xdr:to>
          <xdr:col>4</xdr:col>
          <xdr:colOff>28575</xdr:colOff>
          <xdr:row>50</xdr:row>
          <xdr:rowOff>85725</xdr:rowOff>
        </xdr:to>
        <xdr:sp macro="" textlink="">
          <xdr:nvSpPr>
            <xdr:cNvPr id="318466" name="Check Box 2" hidden="1">
              <a:extLst>
                <a:ext uri="{63B3BB69-23CF-44E3-9099-C40C66FF867C}">
                  <a14:compatExt spid="_x0000_s318466"/>
                </a:ext>
                <a:ext uri="{FF2B5EF4-FFF2-40B4-BE49-F238E27FC236}">
                  <a16:creationId xmlns:a16="http://schemas.microsoft.com/office/drawing/2014/main" id="{00000000-0008-0000-0600-000002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6</xdr:col>
      <xdr:colOff>485775</xdr:colOff>
      <xdr:row>5</xdr:row>
      <xdr:rowOff>85724</xdr:rowOff>
    </xdr:from>
    <xdr:to>
      <xdr:col>7</xdr:col>
      <xdr:colOff>76200</xdr:colOff>
      <xdr:row>14</xdr:row>
      <xdr:rowOff>190499</xdr:rowOff>
    </xdr:to>
    <xdr:sp macro="" textlink="">
      <xdr:nvSpPr>
        <xdr:cNvPr id="6" name="右中かっこ 5">
          <a:extLst>
            <a:ext uri="{FF2B5EF4-FFF2-40B4-BE49-F238E27FC236}">
              <a16:creationId xmlns:a16="http://schemas.microsoft.com/office/drawing/2014/main" id="{00000000-0008-0000-0600-000006000000}"/>
            </a:ext>
          </a:extLst>
        </xdr:cNvPr>
        <xdr:cNvSpPr/>
      </xdr:nvSpPr>
      <xdr:spPr>
        <a:xfrm>
          <a:off x="6886575" y="1095374"/>
          <a:ext cx="285750" cy="2247900"/>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161925</xdr:colOff>
      <xdr:row>8</xdr:row>
      <xdr:rowOff>142874</xdr:rowOff>
    </xdr:from>
    <xdr:to>
      <xdr:col>12</xdr:col>
      <xdr:colOff>180975</xdr:colOff>
      <xdr:row>11</xdr:row>
      <xdr:rowOff>152399</xdr:rowOff>
    </xdr:to>
    <xdr:sp macro="" textlink="">
      <xdr:nvSpPr>
        <xdr:cNvPr id="7" name="吹き出し: 四角形 6">
          <a:extLst>
            <a:ext uri="{FF2B5EF4-FFF2-40B4-BE49-F238E27FC236}">
              <a16:creationId xmlns:a16="http://schemas.microsoft.com/office/drawing/2014/main" id="{00000000-0008-0000-0600-000007000000}"/>
            </a:ext>
          </a:extLst>
        </xdr:cNvPr>
        <xdr:cNvSpPr/>
      </xdr:nvSpPr>
      <xdr:spPr>
        <a:xfrm>
          <a:off x="7258050" y="1838324"/>
          <a:ext cx="3448050" cy="695325"/>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xdr:from>
      <xdr:col>7</xdr:col>
      <xdr:colOff>171450</xdr:colOff>
      <xdr:row>16</xdr:row>
      <xdr:rowOff>57150</xdr:rowOff>
    </xdr:from>
    <xdr:to>
      <xdr:col>13</xdr:col>
      <xdr:colOff>592487</xdr:colOff>
      <xdr:row>29</xdr:row>
      <xdr:rowOff>266700</xdr:rowOff>
    </xdr:to>
    <xdr:sp macro="" textlink="">
      <xdr:nvSpPr>
        <xdr:cNvPr id="9" name="吹き出し: 四角形 8">
          <a:extLst>
            <a:ext uri="{FF2B5EF4-FFF2-40B4-BE49-F238E27FC236}">
              <a16:creationId xmlns:a16="http://schemas.microsoft.com/office/drawing/2014/main" id="{00000000-0008-0000-0600-000009000000}"/>
            </a:ext>
          </a:extLst>
        </xdr:cNvPr>
        <xdr:cNvSpPr/>
      </xdr:nvSpPr>
      <xdr:spPr>
        <a:xfrm>
          <a:off x="7267575" y="3676650"/>
          <a:ext cx="4535837" cy="267652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t>黄色セルに入力してください</a:t>
          </a:r>
          <a:endParaRPr kumimoji="1" lang="en-US" altLang="ja-JP" sz="2400" b="1"/>
        </a:p>
        <a:p>
          <a:pPr algn="ctr"/>
          <a:endParaRPr kumimoji="1" lang="en-US" altLang="ja-JP" sz="1400" b="1"/>
        </a:p>
        <a:p>
          <a:pPr algn="ctr"/>
          <a:r>
            <a:rPr kumimoji="1" lang="ja-JP" altLang="en-US" sz="1600" b="1"/>
            <a:t>・入力すると背景色が白色に反転します。</a:t>
          </a:r>
          <a:endParaRPr kumimoji="1" lang="en-US" altLang="ja-JP" sz="1600" b="1"/>
        </a:p>
        <a:p>
          <a:pPr algn="l"/>
          <a:r>
            <a:rPr kumimoji="1" lang="ja-JP" altLang="en-US" sz="1600" b="1" baseline="0"/>
            <a:t>   </a:t>
          </a:r>
          <a:r>
            <a:rPr kumimoji="1" lang="ja-JP" altLang="en-US" sz="1600" b="1"/>
            <a:t>・ ”認証更新１回目年月日”は、認証機関から</a:t>
          </a:r>
          <a:endParaRPr kumimoji="1" lang="en-US" altLang="ja-JP" sz="1600" b="1"/>
        </a:p>
        <a:p>
          <a:pPr algn="l"/>
          <a:r>
            <a:rPr kumimoji="1" lang="ja-JP" altLang="en-US" sz="1600" b="1"/>
            <a:t>　の「認証継続通知書」の発行日を記載下さい。</a:t>
          </a:r>
          <a:endParaRPr kumimoji="1" lang="en-US" altLang="ja-JP" sz="1600" b="1"/>
        </a:p>
        <a:p>
          <a:pPr algn="ctr"/>
          <a:endParaRPr kumimoji="1" lang="ja-JP" altLang="en-US" sz="1600" b="1"/>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46</xdr:row>
          <xdr:rowOff>0</xdr:rowOff>
        </xdr:from>
        <xdr:to>
          <xdr:col>4</xdr:col>
          <xdr:colOff>1152525</xdr:colOff>
          <xdr:row>46</xdr:row>
          <xdr:rowOff>247650</xdr:rowOff>
        </xdr:to>
        <xdr:sp macro="" textlink="">
          <xdr:nvSpPr>
            <xdr:cNvPr id="318467" name="Check Box 3" hidden="1">
              <a:extLst>
                <a:ext uri="{63B3BB69-23CF-44E3-9099-C40C66FF867C}">
                  <a14:compatExt spid="_x0000_s318467"/>
                </a:ext>
                <a:ext uri="{FF2B5EF4-FFF2-40B4-BE49-F238E27FC236}">
                  <a16:creationId xmlns:a16="http://schemas.microsoft.com/office/drawing/2014/main" id="{00000000-0008-0000-0600-000003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0</xdr:rowOff>
        </xdr:from>
        <xdr:to>
          <xdr:col>3</xdr:col>
          <xdr:colOff>1152525</xdr:colOff>
          <xdr:row>46</xdr:row>
          <xdr:rowOff>247650</xdr:rowOff>
        </xdr:to>
        <xdr:sp macro="" textlink="">
          <xdr:nvSpPr>
            <xdr:cNvPr id="318468" name="Check Box 4" hidden="1">
              <a:extLst>
                <a:ext uri="{63B3BB69-23CF-44E3-9099-C40C66FF867C}">
                  <a14:compatExt spid="_x0000_s318468"/>
                </a:ext>
                <a:ext uri="{FF2B5EF4-FFF2-40B4-BE49-F238E27FC236}">
                  <a16:creationId xmlns:a16="http://schemas.microsoft.com/office/drawing/2014/main" id="{00000000-0008-0000-0600-000004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46</xdr:row>
          <xdr:rowOff>0</xdr:rowOff>
        </xdr:from>
        <xdr:to>
          <xdr:col>2</xdr:col>
          <xdr:colOff>1162050</xdr:colOff>
          <xdr:row>46</xdr:row>
          <xdr:rowOff>247650</xdr:rowOff>
        </xdr:to>
        <xdr:sp macro="" textlink="">
          <xdr:nvSpPr>
            <xdr:cNvPr id="318469" name="Check Box 5" hidden="1">
              <a:extLst>
                <a:ext uri="{63B3BB69-23CF-44E3-9099-C40C66FF867C}">
                  <a14:compatExt spid="_x0000_s318469"/>
                </a:ext>
                <a:ext uri="{FF2B5EF4-FFF2-40B4-BE49-F238E27FC236}">
                  <a16:creationId xmlns:a16="http://schemas.microsoft.com/office/drawing/2014/main" id="{00000000-0008-0000-0600-000005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545023</xdr:colOff>
      <xdr:row>44</xdr:row>
      <xdr:rowOff>66675</xdr:rowOff>
    </xdr:from>
    <xdr:to>
      <xdr:col>13</xdr:col>
      <xdr:colOff>85725</xdr:colOff>
      <xdr:row>47</xdr:row>
      <xdr:rowOff>114300</xdr:rowOff>
    </xdr:to>
    <xdr:sp macro="" textlink="">
      <xdr:nvSpPr>
        <xdr:cNvPr id="13" name="吹き出し: 四角形 12">
          <a:extLst>
            <a:ext uri="{FF2B5EF4-FFF2-40B4-BE49-F238E27FC236}">
              <a16:creationId xmlns:a16="http://schemas.microsoft.com/office/drawing/2014/main" id="{00000000-0008-0000-0600-00000D000000}"/>
            </a:ext>
          </a:extLst>
        </xdr:cNvPr>
        <xdr:cNvSpPr/>
      </xdr:nvSpPr>
      <xdr:spPr>
        <a:xfrm>
          <a:off x="7641148" y="9820275"/>
          <a:ext cx="3655502" cy="847725"/>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５　交付申請額</a:t>
          </a:r>
          <a:endParaRPr kumimoji="1" lang="en-US" altLang="ja-JP" sz="1200" b="1">
            <a:solidFill>
              <a:sysClr val="windowText" lastClr="000000"/>
            </a:solidFill>
          </a:endParaRPr>
        </a:p>
        <a:p>
          <a:pPr algn="l"/>
          <a:r>
            <a:rPr kumimoji="1" lang="ja-JP" altLang="en-US" sz="1200" b="1">
              <a:solidFill>
                <a:sysClr val="windowText" lastClr="000000"/>
              </a:solidFill>
            </a:rPr>
            <a:t>　　交付申請する際に記入してください。</a:t>
          </a:r>
        </a:p>
      </xdr:txBody>
    </xdr:sp>
    <xdr:clientData/>
  </xdr:twoCellAnchor>
  <xdr:twoCellAnchor>
    <xdr:from>
      <xdr:col>6</xdr:col>
      <xdr:colOff>76200</xdr:colOff>
      <xdr:row>45</xdr:row>
      <xdr:rowOff>223838</xdr:rowOff>
    </xdr:from>
    <xdr:to>
      <xdr:col>7</xdr:col>
      <xdr:colOff>545023</xdr:colOff>
      <xdr:row>47</xdr:row>
      <xdr:rowOff>171450</xdr:rowOff>
    </xdr:to>
    <xdr:cxnSp macro="">
      <xdr:nvCxnSpPr>
        <xdr:cNvPr id="14" name="直線矢印コネクタ 13">
          <a:extLst>
            <a:ext uri="{FF2B5EF4-FFF2-40B4-BE49-F238E27FC236}">
              <a16:creationId xmlns:a16="http://schemas.microsoft.com/office/drawing/2014/main" id="{00000000-0008-0000-0600-00000E000000}"/>
            </a:ext>
          </a:extLst>
        </xdr:cNvPr>
        <xdr:cNvCxnSpPr>
          <a:stCxn id="13" idx="1"/>
        </xdr:cNvCxnSpPr>
      </xdr:nvCxnSpPr>
      <xdr:spPr>
        <a:xfrm flipH="1">
          <a:off x="6477000" y="10463213"/>
          <a:ext cx="1164148" cy="48101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34</xdr:row>
          <xdr:rowOff>0</xdr:rowOff>
        </xdr:from>
        <xdr:to>
          <xdr:col>2</xdr:col>
          <xdr:colOff>1162050</xdr:colOff>
          <xdr:row>35</xdr:row>
          <xdr:rowOff>19050</xdr:rowOff>
        </xdr:to>
        <xdr:sp macro="" textlink="">
          <xdr:nvSpPr>
            <xdr:cNvPr id="279553" name="Check Box 1" hidden="1">
              <a:extLst>
                <a:ext uri="{63B3BB69-23CF-44E3-9099-C40C66FF867C}">
                  <a14:compatExt spid="_x0000_s279553"/>
                </a:ext>
                <a:ext uri="{FF2B5EF4-FFF2-40B4-BE49-F238E27FC236}">
                  <a16:creationId xmlns:a16="http://schemas.microsoft.com/office/drawing/2014/main" id="{00000000-0008-0000-0700-0000014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0</xdr:rowOff>
        </xdr:from>
        <xdr:to>
          <xdr:col>4</xdr:col>
          <xdr:colOff>28575</xdr:colOff>
          <xdr:row>50</xdr:row>
          <xdr:rowOff>85725</xdr:rowOff>
        </xdr:to>
        <xdr:sp macro="" textlink="">
          <xdr:nvSpPr>
            <xdr:cNvPr id="279554" name="Check Box 2" hidden="1">
              <a:extLst>
                <a:ext uri="{63B3BB69-23CF-44E3-9099-C40C66FF867C}">
                  <a14:compatExt spid="_x0000_s279554"/>
                </a:ext>
                <a:ext uri="{FF2B5EF4-FFF2-40B4-BE49-F238E27FC236}">
                  <a16:creationId xmlns:a16="http://schemas.microsoft.com/office/drawing/2014/main" id="{00000000-0008-0000-0700-0000024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6</xdr:col>
      <xdr:colOff>485775</xdr:colOff>
      <xdr:row>5</xdr:row>
      <xdr:rowOff>85724</xdr:rowOff>
    </xdr:from>
    <xdr:to>
      <xdr:col>7</xdr:col>
      <xdr:colOff>76200</xdr:colOff>
      <xdr:row>14</xdr:row>
      <xdr:rowOff>190499</xdr:rowOff>
    </xdr:to>
    <xdr:sp macro="" textlink="">
      <xdr:nvSpPr>
        <xdr:cNvPr id="15" name="右中かっこ 14">
          <a:extLst>
            <a:ext uri="{FF2B5EF4-FFF2-40B4-BE49-F238E27FC236}">
              <a16:creationId xmlns:a16="http://schemas.microsoft.com/office/drawing/2014/main" id="{00000000-0008-0000-0700-00000F000000}"/>
            </a:ext>
          </a:extLst>
        </xdr:cNvPr>
        <xdr:cNvSpPr/>
      </xdr:nvSpPr>
      <xdr:spPr>
        <a:xfrm>
          <a:off x="6534150" y="1590674"/>
          <a:ext cx="285750" cy="2352675"/>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161925</xdr:colOff>
      <xdr:row>8</xdr:row>
      <xdr:rowOff>142874</xdr:rowOff>
    </xdr:from>
    <xdr:to>
      <xdr:col>12</xdr:col>
      <xdr:colOff>180975</xdr:colOff>
      <xdr:row>11</xdr:row>
      <xdr:rowOff>152399</xdr:rowOff>
    </xdr:to>
    <xdr:sp macro="" textlink="">
      <xdr:nvSpPr>
        <xdr:cNvPr id="16" name="吹き出し: 四角形 15">
          <a:extLst>
            <a:ext uri="{FF2B5EF4-FFF2-40B4-BE49-F238E27FC236}">
              <a16:creationId xmlns:a16="http://schemas.microsoft.com/office/drawing/2014/main" id="{00000000-0008-0000-0700-000010000000}"/>
            </a:ext>
          </a:extLst>
        </xdr:cNvPr>
        <xdr:cNvSpPr/>
      </xdr:nvSpPr>
      <xdr:spPr>
        <a:xfrm>
          <a:off x="6905625" y="2362199"/>
          <a:ext cx="3448050"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editAs="oneCell">
    <xdr:from>
      <xdr:col>2</xdr:col>
      <xdr:colOff>38100</xdr:colOff>
      <xdr:row>0</xdr:row>
      <xdr:rowOff>119435</xdr:rowOff>
    </xdr:from>
    <xdr:to>
      <xdr:col>2</xdr:col>
      <xdr:colOff>1552575</xdr:colOff>
      <xdr:row>1</xdr:row>
      <xdr:rowOff>217133</xdr:rowOff>
    </xdr:to>
    <xdr:pic>
      <xdr:nvPicPr>
        <xdr:cNvPr id="17" name="図 16">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1"/>
        <a:stretch>
          <a:fillRect/>
        </a:stretch>
      </xdr:blipFill>
      <xdr:spPr>
        <a:xfrm>
          <a:off x="1552575" y="119435"/>
          <a:ext cx="1514475" cy="335823"/>
        </a:xfrm>
        <a:prstGeom prst="rect">
          <a:avLst/>
        </a:prstGeom>
      </xdr:spPr>
    </xdr:pic>
    <xdr:clientData/>
  </xdr:twoCellAnchor>
  <xdr:twoCellAnchor>
    <xdr:from>
      <xdr:col>7</xdr:col>
      <xdr:colOff>171450</xdr:colOff>
      <xdr:row>16</xdr:row>
      <xdr:rowOff>57150</xdr:rowOff>
    </xdr:from>
    <xdr:to>
      <xdr:col>13</xdr:col>
      <xdr:colOff>592487</xdr:colOff>
      <xdr:row>29</xdr:row>
      <xdr:rowOff>266700</xdr:rowOff>
    </xdr:to>
    <xdr:sp macro="" textlink="">
      <xdr:nvSpPr>
        <xdr:cNvPr id="19" name="吹き出し: 四角形 18">
          <a:extLst>
            <a:ext uri="{FF2B5EF4-FFF2-40B4-BE49-F238E27FC236}">
              <a16:creationId xmlns:a16="http://schemas.microsoft.com/office/drawing/2014/main" id="{00000000-0008-0000-0700-000013000000}"/>
            </a:ext>
          </a:extLst>
        </xdr:cNvPr>
        <xdr:cNvSpPr/>
      </xdr:nvSpPr>
      <xdr:spPr>
        <a:xfrm>
          <a:off x="7067550" y="4429125"/>
          <a:ext cx="4535837" cy="25336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t>黄色セルに入力してください</a:t>
          </a:r>
          <a:endParaRPr kumimoji="1" lang="en-US" altLang="ja-JP" sz="2400" b="1"/>
        </a:p>
        <a:p>
          <a:pPr algn="ctr"/>
          <a:endParaRPr kumimoji="1" lang="en-US" altLang="ja-JP" sz="1400" b="1"/>
        </a:p>
        <a:p>
          <a:pPr algn="ctr"/>
          <a:r>
            <a:rPr kumimoji="1" lang="ja-JP" altLang="en-US" sz="1600" b="1"/>
            <a:t>・入力すると背景色が白色に反転します。</a:t>
          </a:r>
          <a:endParaRPr kumimoji="1" lang="en-US" altLang="ja-JP" sz="1600" b="1"/>
        </a:p>
        <a:p>
          <a:pPr algn="l"/>
          <a:r>
            <a:rPr kumimoji="1" lang="ja-JP" altLang="en-US" sz="1600" b="1" baseline="0"/>
            <a:t>   </a:t>
          </a:r>
          <a:r>
            <a:rPr kumimoji="1" lang="ja-JP" altLang="en-US" sz="1600" b="1"/>
            <a:t>・ ”認証更新１回目年月日”は、認証機関から</a:t>
          </a:r>
          <a:endParaRPr kumimoji="1" lang="en-US" altLang="ja-JP" sz="1600" b="1"/>
        </a:p>
        <a:p>
          <a:pPr algn="l"/>
          <a:r>
            <a:rPr kumimoji="1" lang="ja-JP" altLang="en-US" sz="1600" b="1"/>
            <a:t>　の「認証継続通知書」の発行日を記載下さい。</a:t>
          </a:r>
          <a:endParaRPr kumimoji="1" lang="en-US" altLang="ja-JP" sz="1600" b="1"/>
        </a:p>
        <a:p>
          <a:pPr algn="ctr"/>
          <a:endParaRPr kumimoji="1" lang="ja-JP" altLang="en-US" sz="1600" b="1"/>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46</xdr:row>
          <xdr:rowOff>0</xdr:rowOff>
        </xdr:from>
        <xdr:to>
          <xdr:col>4</xdr:col>
          <xdr:colOff>1152525</xdr:colOff>
          <xdr:row>46</xdr:row>
          <xdr:rowOff>247650</xdr:rowOff>
        </xdr:to>
        <xdr:sp macro="" textlink="">
          <xdr:nvSpPr>
            <xdr:cNvPr id="279562" name="Check Box 10" hidden="1">
              <a:extLst>
                <a:ext uri="{63B3BB69-23CF-44E3-9099-C40C66FF867C}">
                  <a14:compatExt spid="_x0000_s279562"/>
                </a:ext>
                <a:ext uri="{FF2B5EF4-FFF2-40B4-BE49-F238E27FC236}">
                  <a16:creationId xmlns:a16="http://schemas.microsoft.com/office/drawing/2014/main" id="{00000000-0008-0000-0700-00000A4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0</xdr:rowOff>
        </xdr:from>
        <xdr:to>
          <xdr:col>3</xdr:col>
          <xdr:colOff>1152525</xdr:colOff>
          <xdr:row>46</xdr:row>
          <xdr:rowOff>247650</xdr:rowOff>
        </xdr:to>
        <xdr:sp macro="" textlink="">
          <xdr:nvSpPr>
            <xdr:cNvPr id="279563" name="Check Box 11" hidden="1">
              <a:extLst>
                <a:ext uri="{63B3BB69-23CF-44E3-9099-C40C66FF867C}">
                  <a14:compatExt spid="_x0000_s279563"/>
                </a:ext>
                <a:ext uri="{FF2B5EF4-FFF2-40B4-BE49-F238E27FC236}">
                  <a16:creationId xmlns:a16="http://schemas.microsoft.com/office/drawing/2014/main" id="{00000000-0008-0000-0700-00000B4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46</xdr:row>
          <xdr:rowOff>0</xdr:rowOff>
        </xdr:from>
        <xdr:to>
          <xdr:col>2</xdr:col>
          <xdr:colOff>1162050</xdr:colOff>
          <xdr:row>46</xdr:row>
          <xdr:rowOff>247650</xdr:rowOff>
        </xdr:to>
        <xdr:sp macro="" textlink="">
          <xdr:nvSpPr>
            <xdr:cNvPr id="279564" name="Check Box 12" hidden="1">
              <a:extLst>
                <a:ext uri="{63B3BB69-23CF-44E3-9099-C40C66FF867C}">
                  <a14:compatExt spid="_x0000_s279564"/>
                </a:ext>
                <a:ext uri="{FF2B5EF4-FFF2-40B4-BE49-F238E27FC236}">
                  <a16:creationId xmlns:a16="http://schemas.microsoft.com/office/drawing/2014/main" id="{00000000-0008-0000-0700-00000C4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545023</xdr:colOff>
      <xdr:row>44</xdr:row>
      <xdr:rowOff>66675</xdr:rowOff>
    </xdr:from>
    <xdr:to>
      <xdr:col>13</xdr:col>
      <xdr:colOff>85725</xdr:colOff>
      <xdr:row>47</xdr:row>
      <xdr:rowOff>114300</xdr:rowOff>
    </xdr:to>
    <xdr:sp macro="" textlink="">
      <xdr:nvSpPr>
        <xdr:cNvPr id="22" name="吹き出し: 四角形 21">
          <a:extLst>
            <a:ext uri="{FF2B5EF4-FFF2-40B4-BE49-F238E27FC236}">
              <a16:creationId xmlns:a16="http://schemas.microsoft.com/office/drawing/2014/main" id="{00000000-0008-0000-0700-000016000000}"/>
            </a:ext>
          </a:extLst>
        </xdr:cNvPr>
        <xdr:cNvSpPr/>
      </xdr:nvSpPr>
      <xdr:spPr>
        <a:xfrm>
          <a:off x="7641148" y="9734550"/>
          <a:ext cx="3655502" cy="847725"/>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５　交付申請額</a:t>
          </a:r>
          <a:endParaRPr kumimoji="1" lang="en-US" altLang="ja-JP" sz="1200" b="1">
            <a:solidFill>
              <a:sysClr val="windowText" lastClr="000000"/>
            </a:solidFill>
          </a:endParaRPr>
        </a:p>
        <a:p>
          <a:pPr algn="l"/>
          <a:r>
            <a:rPr kumimoji="1" lang="ja-JP" altLang="en-US" sz="1200" b="1">
              <a:solidFill>
                <a:sysClr val="windowText" lastClr="000000"/>
              </a:solidFill>
            </a:rPr>
            <a:t>　　交付申請する際に記入してください。</a:t>
          </a:r>
        </a:p>
      </xdr:txBody>
    </xdr:sp>
    <xdr:clientData/>
  </xdr:twoCellAnchor>
  <xdr:twoCellAnchor>
    <xdr:from>
      <xdr:col>6</xdr:col>
      <xdr:colOff>238126</xdr:colOff>
      <xdr:row>45</xdr:row>
      <xdr:rowOff>223838</xdr:rowOff>
    </xdr:from>
    <xdr:to>
      <xdr:col>7</xdr:col>
      <xdr:colOff>545023</xdr:colOff>
      <xdr:row>47</xdr:row>
      <xdr:rowOff>114300</xdr:rowOff>
    </xdr:to>
    <xdr:cxnSp macro="">
      <xdr:nvCxnSpPr>
        <xdr:cNvPr id="23" name="直線矢印コネクタ 22">
          <a:extLst>
            <a:ext uri="{FF2B5EF4-FFF2-40B4-BE49-F238E27FC236}">
              <a16:creationId xmlns:a16="http://schemas.microsoft.com/office/drawing/2014/main" id="{00000000-0008-0000-0700-000017000000}"/>
            </a:ext>
          </a:extLst>
        </xdr:cNvPr>
        <xdr:cNvCxnSpPr>
          <a:stCxn id="22" idx="1"/>
        </xdr:cNvCxnSpPr>
      </xdr:nvCxnSpPr>
      <xdr:spPr>
        <a:xfrm flipH="1">
          <a:off x="6638926" y="10158413"/>
          <a:ext cx="1002222" cy="4238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543145</xdr:colOff>
      <xdr:row>6</xdr:row>
      <xdr:rowOff>176545</xdr:rowOff>
    </xdr:from>
    <xdr:to>
      <xdr:col>7</xdr:col>
      <xdr:colOff>45630</xdr:colOff>
      <xdr:row>8</xdr:row>
      <xdr:rowOff>140216</xdr:rowOff>
    </xdr:to>
    <xdr:sp macro="" textlink="">
      <xdr:nvSpPr>
        <xdr:cNvPr id="2" name="吹き出し: 四角形 1">
          <a:extLst>
            <a:ext uri="{FF2B5EF4-FFF2-40B4-BE49-F238E27FC236}">
              <a16:creationId xmlns:a16="http://schemas.microsoft.com/office/drawing/2014/main" id="{00000000-0008-0000-0800-000002000000}"/>
            </a:ext>
          </a:extLst>
        </xdr:cNvPr>
        <xdr:cNvSpPr/>
      </xdr:nvSpPr>
      <xdr:spPr>
        <a:xfrm>
          <a:off x="1400395" y="2224420"/>
          <a:ext cx="4026860" cy="725671"/>
        </a:xfrm>
        <a:prstGeom prst="wedgeRectCallout">
          <a:avLst>
            <a:gd name="adj1" fmla="val 97097"/>
            <a:gd name="adj2" fmla="val -203224"/>
          </a:avLst>
        </a:prstGeom>
        <a:solidFill>
          <a:schemeClr val="bg1"/>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畦畔率の区分を畑・田とし、田の場合は、事務局で市町村に確認して入力し、補助申請額を算定する。</a:t>
          </a:r>
        </a:p>
      </xdr:txBody>
    </xdr:sp>
    <xdr:clientData/>
  </xdr:twoCellAnchor>
  <xdr:twoCellAnchor>
    <xdr:from>
      <xdr:col>3</xdr:col>
      <xdr:colOff>628649</xdr:colOff>
      <xdr:row>9</xdr:row>
      <xdr:rowOff>53827</xdr:rowOff>
    </xdr:from>
    <xdr:to>
      <xdr:col>7</xdr:col>
      <xdr:colOff>808960</xdr:colOff>
      <xdr:row>11</xdr:row>
      <xdr:rowOff>295274</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2285999" y="3244702"/>
          <a:ext cx="3904586" cy="1003447"/>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同一生産品目で転換１年目完了または有機</a:t>
          </a:r>
          <a:r>
            <a:rPr kumimoji="1" lang="en-US" altLang="ja-JP" sz="1100">
              <a:solidFill>
                <a:schemeClr val="tx1"/>
              </a:solidFill>
              <a:latin typeface="ＭＳ ゴシック" panose="020B0609070205080204" pitchFamily="49" charset="-128"/>
              <a:ea typeface="ＭＳ ゴシック" panose="020B0609070205080204" pitchFamily="49" charset="-128"/>
            </a:rPr>
            <a:t>JAS</a:t>
          </a:r>
          <a:r>
            <a:rPr kumimoji="1" lang="ja-JP" altLang="en-US" sz="1100">
              <a:solidFill>
                <a:schemeClr val="tx1"/>
              </a:solidFill>
              <a:latin typeface="ＭＳ ゴシック" panose="020B0609070205080204" pitchFamily="49" charset="-128"/>
              <a:ea typeface="ＭＳ ゴシック" panose="020B0609070205080204" pitchFamily="49" charset="-128"/>
            </a:rPr>
            <a:t>認証取得しているほ場を</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□有している　　→　”既存　”</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□有していない　→　”新規”</a:t>
          </a:r>
        </a:p>
      </xdr:txBody>
    </xdr:sp>
    <xdr:clientData/>
  </xdr:twoCellAnchor>
  <xdr:twoCellAnchor>
    <xdr:from>
      <xdr:col>7</xdr:col>
      <xdr:colOff>514350</xdr:colOff>
      <xdr:row>11</xdr:row>
      <xdr:rowOff>304800</xdr:rowOff>
    </xdr:from>
    <xdr:to>
      <xdr:col>9</xdr:col>
      <xdr:colOff>200025</xdr:colOff>
      <xdr:row>16</xdr:row>
      <xdr:rowOff>28576</xdr:rowOff>
    </xdr:to>
    <xdr:cxnSp macro="">
      <xdr:nvCxnSpPr>
        <xdr:cNvPr id="4" name="直線矢印コネクタ 3">
          <a:extLst>
            <a:ext uri="{FF2B5EF4-FFF2-40B4-BE49-F238E27FC236}">
              <a16:creationId xmlns:a16="http://schemas.microsoft.com/office/drawing/2014/main" id="{00000000-0008-0000-0800-000004000000}"/>
            </a:ext>
          </a:extLst>
        </xdr:cNvPr>
        <xdr:cNvCxnSpPr/>
      </xdr:nvCxnSpPr>
      <xdr:spPr>
        <a:xfrm flipH="1" flipV="1">
          <a:off x="5895975" y="4257675"/>
          <a:ext cx="1609725" cy="1647826"/>
        </a:xfrm>
        <a:prstGeom prst="straightConnector1">
          <a:avLst/>
        </a:prstGeom>
        <a:ln>
          <a:solidFill>
            <a:srgbClr val="0000FF"/>
          </a:solidFill>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53</xdr:col>
      <xdr:colOff>295275</xdr:colOff>
      <xdr:row>8</xdr:row>
      <xdr:rowOff>371475</xdr:rowOff>
    </xdr:from>
    <xdr:to>
      <xdr:col>65</xdr:col>
      <xdr:colOff>58911</xdr:colOff>
      <xdr:row>15</xdr:row>
      <xdr:rowOff>265431</xdr:rowOff>
    </xdr:to>
    <xdr:pic>
      <xdr:nvPicPr>
        <xdr:cNvPr id="5" name="図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700450" y="3181350"/>
          <a:ext cx="9060036" cy="2637156"/>
        </a:xfrm>
        <a:prstGeom prst="rect">
          <a:avLst/>
        </a:prstGeom>
        <a:solidFill>
          <a:schemeClr val="accent4">
            <a:lumMod val="20000"/>
            <a:lumOff val="80000"/>
          </a:schemeClr>
        </a:solidFill>
        <a:ln>
          <a:solidFill>
            <a:schemeClr val="tx1"/>
          </a:solidFill>
        </a:ln>
      </xdr:spPr>
    </xdr:pic>
    <xdr:clientData/>
  </xdr:twoCellAnchor>
  <xdr:twoCellAnchor>
    <xdr:from>
      <xdr:col>18</xdr:col>
      <xdr:colOff>140882</xdr:colOff>
      <xdr:row>1</xdr:row>
      <xdr:rowOff>236353</xdr:rowOff>
    </xdr:from>
    <xdr:to>
      <xdr:col>22</xdr:col>
      <xdr:colOff>219075</xdr:colOff>
      <xdr:row>9</xdr:row>
      <xdr:rowOff>76199</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13618757" y="474478"/>
          <a:ext cx="3126193" cy="2792596"/>
          <a:chOff x="17981207" y="388753"/>
          <a:chExt cx="3126193" cy="2792596"/>
        </a:xfrm>
      </xdr:grpSpPr>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17981207" y="388753"/>
            <a:ext cx="3126193" cy="555329"/>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対象ほ場と補助額の考え方</a:t>
            </a:r>
          </a:p>
        </xdr:txBody>
      </xdr:sp>
      <xdr:pic>
        <xdr:nvPicPr>
          <xdr:cNvPr id="8" name="図 7">
            <a:extLst>
              <a:ext uri="{FF2B5EF4-FFF2-40B4-BE49-F238E27FC236}">
                <a16:creationId xmlns:a16="http://schemas.microsoft.com/office/drawing/2014/main" id="{00000000-0008-0000-0800-000008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750"/>
          <a:stretch/>
        </xdr:blipFill>
        <xdr:spPr bwMode="auto">
          <a:xfrm>
            <a:off x="18040350" y="981074"/>
            <a:ext cx="3057525" cy="22002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9</xdr:col>
      <xdr:colOff>57150</xdr:colOff>
      <xdr:row>18</xdr:row>
      <xdr:rowOff>28574</xdr:rowOff>
    </xdr:from>
    <xdr:to>
      <xdr:col>11</xdr:col>
      <xdr:colOff>1113760</xdr:colOff>
      <xdr:row>18</xdr:row>
      <xdr:rowOff>657667</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7362825" y="7172324"/>
          <a:ext cx="2409160" cy="629093"/>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プルダウンメニューから選択</a:t>
          </a:r>
        </a:p>
      </xdr:txBody>
    </xdr:sp>
    <xdr:clientData/>
  </xdr:twoCellAnchor>
  <xdr:twoCellAnchor>
    <xdr:from>
      <xdr:col>6</xdr:col>
      <xdr:colOff>57150</xdr:colOff>
      <xdr:row>17</xdr:row>
      <xdr:rowOff>123824</xdr:rowOff>
    </xdr:from>
    <xdr:to>
      <xdr:col>6</xdr:col>
      <xdr:colOff>742284</xdr:colOff>
      <xdr:row>18</xdr:row>
      <xdr:rowOff>657225</xdr:rowOff>
    </xdr:to>
    <xdr:sp macro="" textlink="">
      <xdr:nvSpPr>
        <xdr:cNvPr id="10" name="正方形/長方形 9">
          <a:extLst>
            <a:ext uri="{FF2B5EF4-FFF2-40B4-BE49-F238E27FC236}">
              <a16:creationId xmlns:a16="http://schemas.microsoft.com/office/drawing/2014/main" id="{00000000-0008-0000-0800-00000A000000}"/>
            </a:ext>
          </a:extLst>
        </xdr:cNvPr>
        <xdr:cNvSpPr/>
      </xdr:nvSpPr>
      <xdr:spPr>
        <a:xfrm>
          <a:off x="4667250" y="6324599"/>
          <a:ext cx="685134" cy="1476376"/>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プルダウンメニューから選択</a:t>
          </a:r>
        </a:p>
      </xdr:txBody>
    </xdr:sp>
    <xdr:clientData/>
  </xdr:twoCellAnchor>
  <xdr:twoCellAnchor>
    <xdr:from>
      <xdr:col>4</xdr:col>
      <xdr:colOff>66674</xdr:colOff>
      <xdr:row>17</xdr:row>
      <xdr:rowOff>85724</xdr:rowOff>
    </xdr:from>
    <xdr:to>
      <xdr:col>4</xdr:col>
      <xdr:colOff>676275</xdr:colOff>
      <xdr:row>18</xdr:row>
      <xdr:rowOff>619125</xdr:rowOff>
    </xdr:to>
    <xdr:sp macro="" textlink="">
      <xdr:nvSpPr>
        <xdr:cNvPr id="11" name="正方形/長方形 10">
          <a:extLst>
            <a:ext uri="{FF2B5EF4-FFF2-40B4-BE49-F238E27FC236}">
              <a16:creationId xmlns:a16="http://schemas.microsoft.com/office/drawing/2014/main" id="{00000000-0008-0000-0800-00000B000000}"/>
            </a:ext>
          </a:extLst>
        </xdr:cNvPr>
        <xdr:cNvSpPr/>
      </xdr:nvSpPr>
      <xdr:spPr>
        <a:xfrm>
          <a:off x="3286124" y="6286499"/>
          <a:ext cx="609601" cy="1476376"/>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プルダウンメニューから選択</a:t>
          </a:r>
        </a:p>
      </xdr:txBody>
    </xdr:sp>
    <xdr:clientData/>
  </xdr:twoCellAnchor>
  <xdr:twoCellAnchor>
    <xdr:from>
      <xdr:col>2</xdr:col>
      <xdr:colOff>409574</xdr:colOff>
      <xdr:row>12</xdr:row>
      <xdr:rowOff>323850</xdr:rowOff>
    </xdr:from>
    <xdr:to>
      <xdr:col>7</xdr:col>
      <xdr:colOff>733424</xdr:colOff>
      <xdr:row>14</xdr:row>
      <xdr:rowOff>190499</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1266824" y="4657725"/>
          <a:ext cx="4848225" cy="628649"/>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国補助事業／有機</a:t>
          </a:r>
          <a:r>
            <a:rPr kumimoji="1" lang="en-US" altLang="ja-JP" sz="1100">
              <a:solidFill>
                <a:schemeClr val="tx1"/>
              </a:solidFill>
              <a:latin typeface="ＭＳ ゴシック" panose="020B0609070205080204" pitchFamily="49" charset="-128"/>
              <a:ea typeface="ＭＳ ゴシック" panose="020B0609070205080204" pitchFamily="49" charset="-128"/>
            </a:rPr>
            <a:t>JAS</a:t>
          </a:r>
          <a:r>
            <a:rPr kumimoji="1" lang="ja-JP" altLang="en-US" sz="1100">
              <a:solidFill>
                <a:schemeClr val="tx1"/>
              </a:solidFill>
              <a:latin typeface="ＭＳ ゴシック" panose="020B0609070205080204" pitchFamily="49" charset="-128"/>
              <a:ea typeface="ＭＳ ゴシック" panose="020B0609070205080204" pitchFamily="49" charset="-128"/>
            </a:rPr>
            <a:t>認証／実測書類／農地台帳／名寄帳／固定資産台帳</a:t>
          </a:r>
        </a:p>
      </xdr:txBody>
    </xdr:sp>
    <xdr:clientData/>
  </xdr:twoCellAnchor>
  <xdr:twoCellAnchor>
    <xdr:from>
      <xdr:col>4</xdr:col>
      <xdr:colOff>590551</xdr:colOff>
      <xdr:row>14</xdr:row>
      <xdr:rowOff>219075</xdr:rowOff>
    </xdr:from>
    <xdr:to>
      <xdr:col>6</xdr:col>
      <xdr:colOff>257175</xdr:colOff>
      <xdr:row>17</xdr:row>
      <xdr:rowOff>104775</xdr:rowOff>
    </xdr:to>
    <xdr:cxnSp macro="">
      <xdr:nvCxnSpPr>
        <xdr:cNvPr id="13" name="直線矢印コネクタ 12">
          <a:extLst>
            <a:ext uri="{FF2B5EF4-FFF2-40B4-BE49-F238E27FC236}">
              <a16:creationId xmlns:a16="http://schemas.microsoft.com/office/drawing/2014/main" id="{00000000-0008-0000-0800-00000D000000}"/>
            </a:ext>
          </a:extLst>
        </xdr:cNvPr>
        <xdr:cNvCxnSpPr/>
      </xdr:nvCxnSpPr>
      <xdr:spPr>
        <a:xfrm flipH="1" flipV="1">
          <a:off x="3810001" y="5314950"/>
          <a:ext cx="1057274" cy="990600"/>
        </a:xfrm>
        <a:prstGeom prst="straightConnector1">
          <a:avLst/>
        </a:prstGeom>
        <a:ln>
          <a:solidFill>
            <a:srgbClr val="0000FF"/>
          </a:solidFill>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57150</xdr:colOff>
      <xdr:row>18</xdr:row>
      <xdr:rowOff>38099</xdr:rowOff>
    </xdr:from>
    <xdr:to>
      <xdr:col>15</xdr:col>
      <xdr:colOff>638176</xdr:colOff>
      <xdr:row>18</xdr:row>
      <xdr:rowOff>667192</xdr:rowOff>
    </xdr:to>
    <xdr:sp macro="" textlink="">
      <xdr:nvSpPr>
        <xdr:cNvPr id="14" name="正方形/長方形 13">
          <a:extLst>
            <a:ext uri="{FF2B5EF4-FFF2-40B4-BE49-F238E27FC236}">
              <a16:creationId xmlns:a16="http://schemas.microsoft.com/office/drawing/2014/main" id="{00000000-0008-0000-0800-00000E000000}"/>
            </a:ext>
          </a:extLst>
        </xdr:cNvPr>
        <xdr:cNvSpPr/>
      </xdr:nvSpPr>
      <xdr:spPr>
        <a:xfrm>
          <a:off x="10553700" y="7181849"/>
          <a:ext cx="2009776" cy="629093"/>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プルダウンメニューから選択</a:t>
          </a:r>
        </a:p>
      </xdr:txBody>
    </xdr:sp>
    <xdr:clientData/>
  </xdr:twoCellAnchor>
  <xdr:twoCellAnchor>
    <xdr:from>
      <xdr:col>1</xdr:col>
      <xdr:colOff>123824</xdr:colOff>
      <xdr:row>4</xdr:row>
      <xdr:rowOff>85725</xdr:rowOff>
    </xdr:from>
    <xdr:to>
      <xdr:col>5</xdr:col>
      <xdr:colOff>533399</xdr:colOff>
      <xdr:row>6</xdr:row>
      <xdr:rowOff>114300</xdr:rowOff>
    </xdr:to>
    <xdr:sp macro="" textlink="">
      <xdr:nvSpPr>
        <xdr:cNvPr id="15" name="四角形: 角を丸くする 14">
          <a:extLst>
            <a:ext uri="{FF2B5EF4-FFF2-40B4-BE49-F238E27FC236}">
              <a16:creationId xmlns:a16="http://schemas.microsoft.com/office/drawing/2014/main" id="{00000000-0008-0000-0800-00000F000000}"/>
            </a:ext>
          </a:extLst>
        </xdr:cNvPr>
        <xdr:cNvSpPr/>
      </xdr:nvSpPr>
      <xdr:spPr>
        <a:xfrm>
          <a:off x="247649" y="1428750"/>
          <a:ext cx="4238625" cy="733425"/>
        </a:xfrm>
        <a:prstGeom prst="round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rPr>
            <a:t>黄色のセルに入力してください！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543145</xdr:colOff>
      <xdr:row>6</xdr:row>
      <xdr:rowOff>176545</xdr:rowOff>
    </xdr:from>
    <xdr:to>
      <xdr:col>7</xdr:col>
      <xdr:colOff>45630</xdr:colOff>
      <xdr:row>8</xdr:row>
      <xdr:rowOff>140216</xdr:rowOff>
    </xdr:to>
    <xdr:sp macro="" textlink="">
      <xdr:nvSpPr>
        <xdr:cNvPr id="2" name="吹き出し: 四角形 1">
          <a:extLst>
            <a:ext uri="{FF2B5EF4-FFF2-40B4-BE49-F238E27FC236}">
              <a16:creationId xmlns:a16="http://schemas.microsoft.com/office/drawing/2014/main" id="{00000000-0008-0000-0900-000002000000}"/>
            </a:ext>
          </a:extLst>
        </xdr:cNvPr>
        <xdr:cNvSpPr/>
      </xdr:nvSpPr>
      <xdr:spPr>
        <a:xfrm>
          <a:off x="1400395" y="2224420"/>
          <a:ext cx="4026860" cy="725671"/>
        </a:xfrm>
        <a:prstGeom prst="wedgeRectCallout">
          <a:avLst>
            <a:gd name="adj1" fmla="val 97097"/>
            <a:gd name="adj2" fmla="val -203224"/>
          </a:avLst>
        </a:prstGeom>
        <a:solidFill>
          <a:schemeClr val="bg1"/>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畦畔率の区分を畑・田とし、田の場合は、事務局で市町村に確認して入力し、補助申請額を算定する。</a:t>
          </a:r>
        </a:p>
      </xdr:txBody>
    </xdr:sp>
    <xdr:clientData/>
  </xdr:twoCellAnchor>
  <xdr:twoCellAnchor>
    <xdr:from>
      <xdr:col>3</xdr:col>
      <xdr:colOff>628649</xdr:colOff>
      <xdr:row>9</xdr:row>
      <xdr:rowOff>53827</xdr:rowOff>
    </xdr:from>
    <xdr:to>
      <xdr:col>7</xdr:col>
      <xdr:colOff>808960</xdr:colOff>
      <xdr:row>11</xdr:row>
      <xdr:rowOff>295274</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2285999" y="3244702"/>
          <a:ext cx="3904586" cy="1003447"/>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同一生産品目で転換１年目完了または有機</a:t>
          </a:r>
          <a:r>
            <a:rPr kumimoji="1" lang="en-US" altLang="ja-JP" sz="1100">
              <a:solidFill>
                <a:schemeClr val="tx1"/>
              </a:solidFill>
              <a:latin typeface="ＭＳ ゴシック" panose="020B0609070205080204" pitchFamily="49" charset="-128"/>
              <a:ea typeface="ＭＳ ゴシック" panose="020B0609070205080204" pitchFamily="49" charset="-128"/>
            </a:rPr>
            <a:t>JAS</a:t>
          </a:r>
          <a:r>
            <a:rPr kumimoji="1" lang="ja-JP" altLang="en-US" sz="1100">
              <a:solidFill>
                <a:schemeClr val="tx1"/>
              </a:solidFill>
              <a:latin typeface="ＭＳ ゴシック" panose="020B0609070205080204" pitchFamily="49" charset="-128"/>
              <a:ea typeface="ＭＳ ゴシック" panose="020B0609070205080204" pitchFamily="49" charset="-128"/>
            </a:rPr>
            <a:t>認証取得しているほ場を</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□有している　　→　”既存　”</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□有していない　→　”新規”</a:t>
          </a:r>
        </a:p>
      </xdr:txBody>
    </xdr:sp>
    <xdr:clientData/>
  </xdr:twoCellAnchor>
  <xdr:twoCellAnchor>
    <xdr:from>
      <xdr:col>7</xdr:col>
      <xdr:colOff>514350</xdr:colOff>
      <xdr:row>11</xdr:row>
      <xdr:rowOff>304800</xdr:rowOff>
    </xdr:from>
    <xdr:to>
      <xdr:col>9</xdr:col>
      <xdr:colOff>200025</xdr:colOff>
      <xdr:row>16</xdr:row>
      <xdr:rowOff>28576</xdr:rowOff>
    </xdr:to>
    <xdr:cxnSp macro="">
      <xdr:nvCxnSpPr>
        <xdr:cNvPr id="4" name="直線矢印コネクタ 3">
          <a:extLst>
            <a:ext uri="{FF2B5EF4-FFF2-40B4-BE49-F238E27FC236}">
              <a16:creationId xmlns:a16="http://schemas.microsoft.com/office/drawing/2014/main" id="{00000000-0008-0000-0900-000004000000}"/>
            </a:ext>
          </a:extLst>
        </xdr:cNvPr>
        <xdr:cNvCxnSpPr/>
      </xdr:nvCxnSpPr>
      <xdr:spPr>
        <a:xfrm flipH="1" flipV="1">
          <a:off x="5895975" y="4257675"/>
          <a:ext cx="1609725" cy="1647826"/>
        </a:xfrm>
        <a:prstGeom prst="straightConnector1">
          <a:avLst/>
        </a:prstGeom>
        <a:ln>
          <a:solidFill>
            <a:srgbClr val="0000FF"/>
          </a:solidFill>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53</xdr:col>
      <xdr:colOff>295275</xdr:colOff>
      <xdr:row>8</xdr:row>
      <xdr:rowOff>371475</xdr:rowOff>
    </xdr:from>
    <xdr:to>
      <xdr:col>65</xdr:col>
      <xdr:colOff>58911</xdr:colOff>
      <xdr:row>15</xdr:row>
      <xdr:rowOff>265431</xdr:rowOff>
    </xdr:to>
    <xdr:pic>
      <xdr:nvPicPr>
        <xdr:cNvPr id="5" name="図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90825" y="3181350"/>
          <a:ext cx="9060036" cy="2637156"/>
        </a:xfrm>
        <a:prstGeom prst="rect">
          <a:avLst/>
        </a:prstGeom>
        <a:solidFill>
          <a:schemeClr val="accent4">
            <a:lumMod val="20000"/>
            <a:lumOff val="80000"/>
          </a:schemeClr>
        </a:solidFill>
        <a:ln>
          <a:solidFill>
            <a:schemeClr val="tx1"/>
          </a:solidFill>
        </a:ln>
      </xdr:spPr>
    </xdr:pic>
    <xdr:clientData/>
  </xdr:twoCellAnchor>
  <xdr:twoCellAnchor>
    <xdr:from>
      <xdr:col>18</xdr:col>
      <xdr:colOff>140882</xdr:colOff>
      <xdr:row>1</xdr:row>
      <xdr:rowOff>236353</xdr:rowOff>
    </xdr:from>
    <xdr:to>
      <xdr:col>22</xdr:col>
      <xdr:colOff>219075</xdr:colOff>
      <xdr:row>9</xdr:row>
      <xdr:rowOff>76199</xdr:rowOff>
    </xdr:to>
    <xdr:grpSp>
      <xdr:nvGrpSpPr>
        <xdr:cNvPr id="6" name="グループ化 5">
          <a:extLst>
            <a:ext uri="{FF2B5EF4-FFF2-40B4-BE49-F238E27FC236}">
              <a16:creationId xmlns:a16="http://schemas.microsoft.com/office/drawing/2014/main" id="{00000000-0008-0000-0900-000006000000}"/>
            </a:ext>
          </a:extLst>
        </xdr:cNvPr>
        <xdr:cNvGrpSpPr/>
      </xdr:nvGrpSpPr>
      <xdr:grpSpPr>
        <a:xfrm>
          <a:off x="13618757" y="474478"/>
          <a:ext cx="3126193" cy="2792596"/>
          <a:chOff x="17981207" y="388753"/>
          <a:chExt cx="3126193" cy="2792596"/>
        </a:xfrm>
      </xdr:grpSpPr>
      <xdr:sp macro="" textlink="">
        <xdr:nvSpPr>
          <xdr:cNvPr id="7" name="正方形/長方形 6">
            <a:extLst>
              <a:ext uri="{FF2B5EF4-FFF2-40B4-BE49-F238E27FC236}">
                <a16:creationId xmlns:a16="http://schemas.microsoft.com/office/drawing/2014/main" id="{00000000-0008-0000-0900-000007000000}"/>
              </a:ext>
            </a:extLst>
          </xdr:cNvPr>
          <xdr:cNvSpPr/>
        </xdr:nvSpPr>
        <xdr:spPr>
          <a:xfrm>
            <a:off x="17981207" y="388753"/>
            <a:ext cx="3126193" cy="555329"/>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対象ほ場と補助額の考え方</a:t>
            </a:r>
          </a:p>
        </xdr:txBody>
      </xdr:sp>
      <xdr:pic>
        <xdr:nvPicPr>
          <xdr:cNvPr id="8" name="図 7">
            <a:extLst>
              <a:ext uri="{FF2B5EF4-FFF2-40B4-BE49-F238E27FC236}">
                <a16:creationId xmlns:a16="http://schemas.microsoft.com/office/drawing/2014/main" id="{00000000-0008-0000-0900-000008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750"/>
          <a:stretch/>
        </xdr:blipFill>
        <xdr:spPr bwMode="auto">
          <a:xfrm>
            <a:off x="18040350" y="981074"/>
            <a:ext cx="3057525" cy="22002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9</xdr:col>
      <xdr:colOff>57150</xdr:colOff>
      <xdr:row>18</xdr:row>
      <xdr:rowOff>28574</xdr:rowOff>
    </xdr:from>
    <xdr:to>
      <xdr:col>11</xdr:col>
      <xdr:colOff>1113760</xdr:colOff>
      <xdr:row>18</xdr:row>
      <xdr:rowOff>657667</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362825" y="7172324"/>
          <a:ext cx="2409160" cy="629093"/>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プルダウンメニューから選択</a:t>
          </a:r>
        </a:p>
      </xdr:txBody>
    </xdr:sp>
    <xdr:clientData/>
  </xdr:twoCellAnchor>
  <xdr:twoCellAnchor>
    <xdr:from>
      <xdr:col>6</xdr:col>
      <xdr:colOff>57150</xdr:colOff>
      <xdr:row>17</xdr:row>
      <xdr:rowOff>123824</xdr:rowOff>
    </xdr:from>
    <xdr:to>
      <xdr:col>6</xdr:col>
      <xdr:colOff>742284</xdr:colOff>
      <xdr:row>18</xdr:row>
      <xdr:rowOff>657225</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4667250" y="6324599"/>
          <a:ext cx="685134" cy="1476376"/>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プルダウンメニューから選択</a:t>
          </a:r>
        </a:p>
      </xdr:txBody>
    </xdr:sp>
    <xdr:clientData/>
  </xdr:twoCellAnchor>
  <xdr:twoCellAnchor>
    <xdr:from>
      <xdr:col>4</xdr:col>
      <xdr:colOff>66674</xdr:colOff>
      <xdr:row>17</xdr:row>
      <xdr:rowOff>85724</xdr:rowOff>
    </xdr:from>
    <xdr:to>
      <xdr:col>4</xdr:col>
      <xdr:colOff>676275</xdr:colOff>
      <xdr:row>18</xdr:row>
      <xdr:rowOff>619125</xdr:rowOff>
    </xdr:to>
    <xdr:sp macro="" textlink="">
      <xdr:nvSpPr>
        <xdr:cNvPr id="11" name="正方形/長方形 10">
          <a:extLst>
            <a:ext uri="{FF2B5EF4-FFF2-40B4-BE49-F238E27FC236}">
              <a16:creationId xmlns:a16="http://schemas.microsoft.com/office/drawing/2014/main" id="{00000000-0008-0000-0900-00000B000000}"/>
            </a:ext>
          </a:extLst>
        </xdr:cNvPr>
        <xdr:cNvSpPr/>
      </xdr:nvSpPr>
      <xdr:spPr>
        <a:xfrm>
          <a:off x="3286124" y="6286499"/>
          <a:ext cx="609601" cy="1476376"/>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プルダウンメニューから選択</a:t>
          </a:r>
        </a:p>
      </xdr:txBody>
    </xdr:sp>
    <xdr:clientData/>
  </xdr:twoCellAnchor>
  <xdr:twoCellAnchor>
    <xdr:from>
      <xdr:col>2</xdr:col>
      <xdr:colOff>409574</xdr:colOff>
      <xdr:row>12</xdr:row>
      <xdr:rowOff>323850</xdr:rowOff>
    </xdr:from>
    <xdr:to>
      <xdr:col>7</xdr:col>
      <xdr:colOff>733424</xdr:colOff>
      <xdr:row>14</xdr:row>
      <xdr:rowOff>190499</xdr:rowOff>
    </xdr:to>
    <xdr:sp macro="" textlink="">
      <xdr:nvSpPr>
        <xdr:cNvPr id="12" name="正方形/長方形 11">
          <a:extLst>
            <a:ext uri="{FF2B5EF4-FFF2-40B4-BE49-F238E27FC236}">
              <a16:creationId xmlns:a16="http://schemas.microsoft.com/office/drawing/2014/main" id="{00000000-0008-0000-0900-00000C000000}"/>
            </a:ext>
          </a:extLst>
        </xdr:cNvPr>
        <xdr:cNvSpPr/>
      </xdr:nvSpPr>
      <xdr:spPr>
        <a:xfrm>
          <a:off x="1266824" y="4657725"/>
          <a:ext cx="4848225" cy="628649"/>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国補助事業／有機</a:t>
          </a:r>
          <a:r>
            <a:rPr kumimoji="1" lang="en-US" altLang="ja-JP" sz="1100">
              <a:solidFill>
                <a:schemeClr val="tx1"/>
              </a:solidFill>
              <a:latin typeface="ＭＳ ゴシック" panose="020B0609070205080204" pitchFamily="49" charset="-128"/>
              <a:ea typeface="ＭＳ ゴシック" panose="020B0609070205080204" pitchFamily="49" charset="-128"/>
            </a:rPr>
            <a:t>JAS</a:t>
          </a:r>
          <a:r>
            <a:rPr kumimoji="1" lang="ja-JP" altLang="en-US" sz="1100">
              <a:solidFill>
                <a:schemeClr val="tx1"/>
              </a:solidFill>
              <a:latin typeface="ＭＳ ゴシック" panose="020B0609070205080204" pitchFamily="49" charset="-128"/>
              <a:ea typeface="ＭＳ ゴシック" panose="020B0609070205080204" pitchFamily="49" charset="-128"/>
            </a:rPr>
            <a:t>認証／実測書類／農地台帳／名寄帳／固定資産台帳</a:t>
          </a:r>
        </a:p>
      </xdr:txBody>
    </xdr:sp>
    <xdr:clientData/>
  </xdr:twoCellAnchor>
  <xdr:twoCellAnchor>
    <xdr:from>
      <xdr:col>4</xdr:col>
      <xdr:colOff>590551</xdr:colOff>
      <xdr:row>14</xdr:row>
      <xdr:rowOff>219075</xdr:rowOff>
    </xdr:from>
    <xdr:to>
      <xdr:col>6</xdr:col>
      <xdr:colOff>257175</xdr:colOff>
      <xdr:row>17</xdr:row>
      <xdr:rowOff>104775</xdr:rowOff>
    </xdr:to>
    <xdr:cxnSp macro="">
      <xdr:nvCxnSpPr>
        <xdr:cNvPr id="13" name="直線矢印コネクタ 12">
          <a:extLst>
            <a:ext uri="{FF2B5EF4-FFF2-40B4-BE49-F238E27FC236}">
              <a16:creationId xmlns:a16="http://schemas.microsoft.com/office/drawing/2014/main" id="{00000000-0008-0000-0900-00000D000000}"/>
            </a:ext>
          </a:extLst>
        </xdr:cNvPr>
        <xdr:cNvCxnSpPr/>
      </xdr:nvCxnSpPr>
      <xdr:spPr>
        <a:xfrm flipH="1" flipV="1">
          <a:off x="3810001" y="5314950"/>
          <a:ext cx="1057274" cy="990600"/>
        </a:xfrm>
        <a:prstGeom prst="straightConnector1">
          <a:avLst/>
        </a:prstGeom>
        <a:ln>
          <a:solidFill>
            <a:srgbClr val="0000FF"/>
          </a:solidFill>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57150</xdr:colOff>
      <xdr:row>18</xdr:row>
      <xdr:rowOff>38099</xdr:rowOff>
    </xdr:from>
    <xdr:to>
      <xdr:col>15</xdr:col>
      <xdr:colOff>638176</xdr:colOff>
      <xdr:row>18</xdr:row>
      <xdr:rowOff>667192</xdr:rowOff>
    </xdr:to>
    <xdr:sp macro="" textlink="">
      <xdr:nvSpPr>
        <xdr:cNvPr id="14" name="正方形/長方形 13">
          <a:extLst>
            <a:ext uri="{FF2B5EF4-FFF2-40B4-BE49-F238E27FC236}">
              <a16:creationId xmlns:a16="http://schemas.microsoft.com/office/drawing/2014/main" id="{00000000-0008-0000-0900-00000E000000}"/>
            </a:ext>
          </a:extLst>
        </xdr:cNvPr>
        <xdr:cNvSpPr/>
      </xdr:nvSpPr>
      <xdr:spPr>
        <a:xfrm>
          <a:off x="10553700" y="7181849"/>
          <a:ext cx="2009776" cy="629093"/>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プルダウンメニューから選択</a:t>
          </a:r>
        </a:p>
      </xdr:txBody>
    </xdr:sp>
    <xdr:clientData/>
  </xdr:twoCellAnchor>
  <xdr:twoCellAnchor>
    <xdr:from>
      <xdr:col>1</xdr:col>
      <xdr:colOff>123824</xdr:colOff>
      <xdr:row>4</xdr:row>
      <xdr:rowOff>85725</xdr:rowOff>
    </xdr:from>
    <xdr:to>
      <xdr:col>5</xdr:col>
      <xdr:colOff>533399</xdr:colOff>
      <xdr:row>6</xdr:row>
      <xdr:rowOff>114300</xdr:rowOff>
    </xdr:to>
    <xdr:sp macro="" textlink="">
      <xdr:nvSpPr>
        <xdr:cNvPr id="15" name="四角形: 角を丸くする 14">
          <a:extLst>
            <a:ext uri="{FF2B5EF4-FFF2-40B4-BE49-F238E27FC236}">
              <a16:creationId xmlns:a16="http://schemas.microsoft.com/office/drawing/2014/main" id="{00000000-0008-0000-0900-00000F000000}"/>
            </a:ext>
          </a:extLst>
        </xdr:cNvPr>
        <xdr:cNvSpPr/>
      </xdr:nvSpPr>
      <xdr:spPr>
        <a:xfrm>
          <a:off x="247649" y="1428750"/>
          <a:ext cx="4238625" cy="733425"/>
        </a:xfrm>
        <a:prstGeom prst="round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rPr>
            <a:t>黄色のセルに入力してください！</a:t>
          </a:r>
        </a:p>
      </xdr:txBody>
    </xdr:sp>
    <xdr:clientData/>
  </xdr:twoCellAnchor>
  <xdr:twoCellAnchor>
    <xdr:from>
      <xdr:col>3</xdr:col>
      <xdr:colOff>352425</xdr:colOff>
      <xdr:row>0</xdr:row>
      <xdr:rowOff>57150</xdr:rowOff>
    </xdr:from>
    <xdr:to>
      <xdr:col>6</xdr:col>
      <xdr:colOff>333375</xdr:colOff>
      <xdr:row>2</xdr:row>
      <xdr:rowOff>114300</xdr:rowOff>
    </xdr:to>
    <xdr:sp macro="" textlink="">
      <xdr:nvSpPr>
        <xdr:cNvPr id="16" name="正方形/長方形 15">
          <a:extLst>
            <a:ext uri="{FF2B5EF4-FFF2-40B4-BE49-F238E27FC236}">
              <a16:creationId xmlns:a16="http://schemas.microsoft.com/office/drawing/2014/main" id="{00000000-0008-0000-0900-000010000000}"/>
            </a:ext>
          </a:extLst>
        </xdr:cNvPr>
        <xdr:cNvSpPr/>
      </xdr:nvSpPr>
      <xdr:spPr>
        <a:xfrm>
          <a:off x="2009775" y="57150"/>
          <a:ext cx="2933700" cy="542925"/>
        </a:xfrm>
        <a:prstGeom prst="rect">
          <a:avLst/>
        </a:prstGeom>
        <a:solidFill>
          <a:schemeClr val="bg1"/>
        </a:solid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trlProp" Target="../ctrlProps/ctrlProp64.xml"/><Relationship Id="rId5" Type="http://schemas.openxmlformats.org/officeDocument/2006/relationships/ctrlProp" Target="../ctrlProps/ctrlProp63.xml"/><Relationship Id="rId4" Type="http://schemas.openxmlformats.org/officeDocument/2006/relationships/ctrlProp" Target="../ctrlProps/ctrlProp6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4.bin"/><Relationship Id="rId5" Type="http://schemas.openxmlformats.org/officeDocument/2006/relationships/ctrlProp" Target="../ctrlProps/ctrlProp66.xml"/><Relationship Id="rId4" Type="http://schemas.openxmlformats.org/officeDocument/2006/relationships/ctrlProp" Target="../ctrlProps/ctrlProp65.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71.xml"/><Relationship Id="rId3" Type="http://schemas.openxmlformats.org/officeDocument/2006/relationships/vmlDrawing" Target="../drawings/vmlDrawing8.vml"/><Relationship Id="rId7" Type="http://schemas.openxmlformats.org/officeDocument/2006/relationships/ctrlProp" Target="../ctrlProps/ctrlProp70.xml"/><Relationship Id="rId2" Type="http://schemas.openxmlformats.org/officeDocument/2006/relationships/drawing" Target="../drawings/drawing14.xml"/><Relationship Id="rId1" Type="http://schemas.openxmlformats.org/officeDocument/2006/relationships/printerSettings" Target="../printerSettings/printerSettings16.bin"/><Relationship Id="rId6" Type="http://schemas.openxmlformats.org/officeDocument/2006/relationships/ctrlProp" Target="../ctrlProps/ctrlProp69.xml"/><Relationship Id="rId5" Type="http://schemas.openxmlformats.org/officeDocument/2006/relationships/ctrlProp" Target="../ctrlProps/ctrlProp68.xml"/><Relationship Id="rId4" Type="http://schemas.openxmlformats.org/officeDocument/2006/relationships/ctrlProp" Target="../ctrlProps/ctrlProp67.xml"/><Relationship Id="rId9" Type="http://schemas.openxmlformats.org/officeDocument/2006/relationships/ctrlProp" Target="../ctrlProps/ctrlProp72.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77.xml"/><Relationship Id="rId3" Type="http://schemas.openxmlformats.org/officeDocument/2006/relationships/vmlDrawing" Target="../drawings/vmlDrawing9.vml"/><Relationship Id="rId7" Type="http://schemas.openxmlformats.org/officeDocument/2006/relationships/ctrlProp" Target="../ctrlProps/ctrlProp76.xml"/><Relationship Id="rId2" Type="http://schemas.openxmlformats.org/officeDocument/2006/relationships/drawing" Target="../drawings/drawing15.xml"/><Relationship Id="rId1" Type="http://schemas.openxmlformats.org/officeDocument/2006/relationships/printerSettings" Target="../printerSettings/printerSettings17.bin"/><Relationship Id="rId6" Type="http://schemas.openxmlformats.org/officeDocument/2006/relationships/ctrlProp" Target="../ctrlProps/ctrlProp75.xml"/><Relationship Id="rId5" Type="http://schemas.openxmlformats.org/officeDocument/2006/relationships/ctrlProp" Target="../ctrlProps/ctrlProp74.xml"/><Relationship Id="rId10" Type="http://schemas.openxmlformats.org/officeDocument/2006/relationships/ctrlProp" Target="../ctrlProps/ctrlProp79.xml"/><Relationship Id="rId4" Type="http://schemas.openxmlformats.org/officeDocument/2006/relationships/ctrlProp" Target="../ctrlProps/ctrlProp73.xml"/><Relationship Id="rId9" Type="http://schemas.openxmlformats.org/officeDocument/2006/relationships/ctrlProp" Target="../ctrlProps/ctrlProp78.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anako-miyazaki@pref.miyazaki.lg.jp" TargetMode="Externa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6.xml"/><Relationship Id="rId3" Type="http://schemas.openxmlformats.org/officeDocument/2006/relationships/vmlDrawing" Target="../drawings/vmlDrawing4.vml"/><Relationship Id="rId7" Type="http://schemas.openxmlformats.org/officeDocument/2006/relationships/ctrlProp" Target="../ctrlProps/ctrlProp55.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54.xml"/><Relationship Id="rId5" Type="http://schemas.openxmlformats.org/officeDocument/2006/relationships/ctrlProp" Target="../ctrlProps/ctrlProp53.xml"/><Relationship Id="rId4" Type="http://schemas.openxmlformats.org/officeDocument/2006/relationships/ctrlProp" Target="../ctrlProps/ctrlProp5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1.xml"/><Relationship Id="rId3" Type="http://schemas.openxmlformats.org/officeDocument/2006/relationships/vmlDrawing" Target="../drawings/vmlDrawing5.vml"/><Relationship Id="rId7" Type="http://schemas.openxmlformats.org/officeDocument/2006/relationships/ctrlProp" Target="../ctrlProps/ctrlProp60.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99"/>
    <pageSetUpPr fitToPage="1"/>
  </sheetPr>
  <dimension ref="A1:Y19"/>
  <sheetViews>
    <sheetView topLeftCell="A5" zoomScale="98" zoomScaleNormal="98" zoomScaleSheetLayoutView="55" workbookViewId="0">
      <selection activeCell="C6" sqref="C6:E6"/>
    </sheetView>
  </sheetViews>
  <sheetFormatPr defaultColWidth="8.75" defaultRowHeight="18.75"/>
  <cols>
    <col min="1" max="1" width="5.5" style="24" customWidth="1"/>
    <col min="2" max="2" width="30" style="24" customWidth="1"/>
    <col min="3" max="3" width="5.5" style="24" customWidth="1"/>
    <col min="4" max="4" width="55.875" style="24" customWidth="1"/>
    <col min="5" max="5" width="5" style="24" customWidth="1"/>
    <col min="6" max="8" width="5.5" style="24" customWidth="1"/>
    <col min="9" max="9" width="12.125" style="24" customWidth="1"/>
    <col min="10" max="10" width="5.5" style="24" customWidth="1"/>
    <col min="11" max="20" width="5.25" style="24" customWidth="1"/>
    <col min="21" max="21" width="4.75" style="24" customWidth="1"/>
    <col min="22" max="22" width="21.25" style="24" customWidth="1"/>
    <col min="23" max="25" width="8.75" style="24"/>
    <col min="26" max="26" width="16.375" style="24" customWidth="1"/>
    <col min="27" max="27" width="14" style="24" customWidth="1"/>
    <col min="28" max="29" width="14.25" style="24" customWidth="1"/>
    <col min="30" max="30" width="19.25" style="24" customWidth="1"/>
    <col min="31" max="31" width="57.75" style="24" customWidth="1"/>
    <col min="32" max="32" width="19.375" style="24" bestFit="1" customWidth="1"/>
    <col min="33" max="33" width="10.75" style="24" customWidth="1"/>
    <col min="34" max="35" width="21.25" style="24" customWidth="1"/>
    <col min="36" max="16384" width="8.75" style="24"/>
  </cols>
  <sheetData>
    <row r="1" spans="1:25" ht="33">
      <c r="A1" s="22"/>
      <c r="B1" s="22" t="s">
        <v>36</v>
      </c>
      <c r="C1" s="22"/>
      <c r="D1" s="22"/>
      <c r="E1" s="22"/>
      <c r="F1" s="22"/>
      <c r="G1" s="22"/>
      <c r="H1" s="22"/>
      <c r="I1" s="22"/>
      <c r="J1" s="22"/>
      <c r="K1" s="22"/>
      <c r="L1" s="22"/>
      <c r="M1" s="22"/>
      <c r="N1" s="22"/>
      <c r="O1" s="22"/>
      <c r="P1" s="22"/>
      <c r="Q1" s="22"/>
      <c r="R1" s="22"/>
      <c r="S1" s="22"/>
      <c r="T1" s="22"/>
      <c r="U1" s="23"/>
      <c r="V1" s="23"/>
      <c r="W1" s="23"/>
      <c r="X1" s="23"/>
      <c r="Y1" s="23"/>
    </row>
    <row r="2" spans="1:25" ht="40.5" customHeight="1" thickBot="1">
      <c r="A2" s="22"/>
      <c r="B2" s="83" t="s">
        <v>108</v>
      </c>
      <c r="C2" s="22"/>
      <c r="D2" s="22"/>
      <c r="E2" s="22"/>
      <c r="F2" s="22"/>
      <c r="G2" s="22"/>
      <c r="H2" s="22"/>
      <c r="I2" s="22"/>
      <c r="J2" s="22"/>
      <c r="K2" s="22"/>
      <c r="L2" s="22"/>
      <c r="M2" s="22"/>
      <c r="N2" s="22"/>
      <c r="O2" s="22"/>
      <c r="P2" s="22"/>
      <c r="Q2" s="22"/>
      <c r="R2" s="22"/>
      <c r="S2" s="22"/>
      <c r="T2" s="22"/>
      <c r="U2" s="23"/>
      <c r="V2" s="23"/>
      <c r="W2" s="23"/>
      <c r="X2" s="23"/>
      <c r="Y2" s="23"/>
    </row>
    <row r="3" spans="1:25" ht="40.5" customHeight="1">
      <c r="A3" s="22"/>
      <c r="B3" s="29" t="s">
        <v>22</v>
      </c>
      <c r="C3" s="547"/>
      <c r="D3" s="548"/>
      <c r="E3" s="549"/>
      <c r="F3" s="22"/>
      <c r="G3" s="23"/>
      <c r="I3" s="285" t="s">
        <v>317</v>
      </c>
      <c r="J3" s="285"/>
    </row>
    <row r="4" spans="1:25" ht="40.5" customHeight="1">
      <c r="A4" s="22"/>
      <c r="B4" s="289" t="s">
        <v>319</v>
      </c>
      <c r="C4" s="556"/>
      <c r="D4" s="560"/>
      <c r="E4" s="557"/>
      <c r="F4" s="22"/>
      <c r="G4" s="23"/>
      <c r="I4" s="286" t="s">
        <v>414</v>
      </c>
      <c r="J4" s="285"/>
    </row>
    <row r="5" spans="1:25" ht="40.5" customHeight="1">
      <c r="A5" s="22"/>
      <c r="B5" s="164" t="s">
        <v>8</v>
      </c>
      <c r="C5" s="550"/>
      <c r="D5" s="551"/>
      <c r="E5" s="552"/>
      <c r="F5" s="22"/>
      <c r="G5" s="23"/>
      <c r="I5" s="286" t="s">
        <v>318</v>
      </c>
      <c r="J5" s="285"/>
    </row>
    <row r="6" spans="1:25" ht="40.5" customHeight="1">
      <c r="A6" s="22"/>
      <c r="B6" s="32" t="s">
        <v>14</v>
      </c>
      <c r="C6" s="553"/>
      <c r="D6" s="554"/>
      <c r="E6" s="555"/>
      <c r="F6" s="22"/>
      <c r="G6" s="23"/>
    </row>
    <row r="7" spans="1:25" ht="40.5" customHeight="1">
      <c r="A7" s="22"/>
      <c r="B7" s="165" t="s">
        <v>8</v>
      </c>
      <c r="C7" s="550"/>
      <c r="D7" s="551"/>
      <c r="E7" s="552"/>
      <c r="F7" s="22"/>
      <c r="G7" s="23"/>
    </row>
    <row r="8" spans="1:25" ht="40.5" customHeight="1">
      <c r="A8" s="22"/>
      <c r="B8" s="32" t="s">
        <v>2</v>
      </c>
      <c r="C8" s="553"/>
      <c r="D8" s="554"/>
      <c r="E8" s="555"/>
      <c r="F8" s="22"/>
      <c r="G8" s="23"/>
    </row>
    <row r="9" spans="1:25" ht="40.5" customHeight="1">
      <c r="A9" s="22"/>
      <c r="B9" s="166" t="s">
        <v>194</v>
      </c>
      <c r="C9" s="550"/>
      <c r="D9" s="551"/>
      <c r="E9" s="552"/>
      <c r="F9" s="22"/>
      <c r="G9" s="23"/>
    </row>
    <row r="10" spans="1:25" ht="40.5" customHeight="1">
      <c r="A10" s="22"/>
      <c r="B10" s="59" t="s">
        <v>195</v>
      </c>
      <c r="C10" s="553"/>
      <c r="D10" s="554"/>
      <c r="E10" s="555"/>
      <c r="F10" s="22"/>
      <c r="G10" s="23"/>
    </row>
    <row r="11" spans="1:25" ht="40.5" customHeight="1">
      <c r="A11" s="22"/>
      <c r="B11" s="539" t="s">
        <v>12</v>
      </c>
      <c r="C11" s="14" t="s">
        <v>9</v>
      </c>
      <c r="D11" s="556"/>
      <c r="E11" s="557"/>
      <c r="F11" s="22"/>
      <c r="G11" s="23"/>
    </row>
    <row r="12" spans="1:25" ht="40.5" customHeight="1">
      <c r="A12" s="22"/>
      <c r="B12" s="540"/>
      <c r="C12" s="556"/>
      <c r="D12" s="558"/>
      <c r="E12" s="559"/>
      <c r="F12" s="22"/>
      <c r="G12" s="23"/>
    </row>
    <row r="13" spans="1:25" ht="40.5" customHeight="1">
      <c r="A13" s="22"/>
      <c r="B13" s="446" t="s">
        <v>15</v>
      </c>
      <c r="C13" s="541"/>
      <c r="D13" s="542"/>
      <c r="E13" s="543"/>
      <c r="F13" s="22"/>
      <c r="G13" s="23"/>
    </row>
    <row r="14" spans="1:25" ht="40.5" customHeight="1">
      <c r="A14" s="22"/>
      <c r="B14" s="290" t="s">
        <v>320</v>
      </c>
      <c r="C14" s="541"/>
      <c r="D14" s="542"/>
      <c r="E14" s="543"/>
      <c r="F14" s="22"/>
      <c r="G14" s="23"/>
    </row>
    <row r="15" spans="1:25" ht="40.5" customHeight="1">
      <c r="A15" s="22"/>
      <c r="B15" s="27" t="s">
        <v>13</v>
      </c>
      <c r="C15" s="541"/>
      <c r="D15" s="542"/>
      <c r="E15" s="543"/>
      <c r="F15" s="22"/>
      <c r="G15" s="23"/>
    </row>
    <row r="16" spans="1:25" ht="40.5" customHeight="1" thickBot="1">
      <c r="A16" s="22"/>
      <c r="B16" s="28" t="s">
        <v>11</v>
      </c>
      <c r="C16" s="544"/>
      <c r="D16" s="545"/>
      <c r="E16" s="546"/>
      <c r="F16" s="22"/>
      <c r="G16" s="23"/>
    </row>
    <row r="17" spans="1:25" ht="40.5" customHeight="1">
      <c r="A17" s="22"/>
      <c r="B17" s="22"/>
      <c r="C17" s="22"/>
      <c r="D17" s="22"/>
      <c r="E17" s="22"/>
      <c r="F17" s="22"/>
      <c r="G17" s="23"/>
    </row>
    <row r="18" spans="1:25" ht="40.5" customHeight="1">
      <c r="A18" s="22"/>
      <c r="B18" s="22"/>
      <c r="C18" s="22"/>
      <c r="D18" s="22"/>
      <c r="E18" s="22"/>
      <c r="F18" s="22"/>
      <c r="G18" s="22"/>
      <c r="H18" s="22"/>
      <c r="I18" s="22"/>
      <c r="J18" s="22"/>
      <c r="K18" s="22"/>
      <c r="L18" s="22"/>
      <c r="M18" s="22"/>
      <c r="N18" s="22"/>
      <c r="O18" s="22"/>
      <c r="P18" s="22"/>
      <c r="Q18" s="22"/>
      <c r="R18" s="22"/>
      <c r="S18" s="22"/>
      <c r="T18" s="22"/>
      <c r="U18" s="23"/>
      <c r="V18" s="23"/>
      <c r="W18" s="23"/>
      <c r="X18" s="23"/>
      <c r="Y18" s="23"/>
    </row>
    <row r="19" spans="1:25">
      <c r="A19" s="23"/>
      <c r="B19" s="23"/>
      <c r="C19" s="23"/>
      <c r="D19" s="23"/>
      <c r="E19" s="23"/>
      <c r="F19" s="23"/>
      <c r="G19" s="23"/>
      <c r="H19" s="23"/>
      <c r="I19" s="23"/>
      <c r="J19" s="23"/>
      <c r="K19" s="23"/>
      <c r="L19" s="23"/>
      <c r="M19" s="23"/>
      <c r="N19" s="23"/>
      <c r="O19" s="23"/>
      <c r="P19" s="23"/>
      <c r="Q19" s="23"/>
      <c r="R19" s="23"/>
      <c r="S19" s="23"/>
      <c r="T19" s="23"/>
      <c r="U19" s="23"/>
      <c r="V19" s="23"/>
      <c r="W19" s="23"/>
      <c r="X19" s="23"/>
      <c r="Y19" s="23"/>
    </row>
  </sheetData>
  <mergeCells count="15">
    <mergeCell ref="B11:B12"/>
    <mergeCell ref="C14:E14"/>
    <mergeCell ref="C15:E15"/>
    <mergeCell ref="C16:E16"/>
    <mergeCell ref="C3:E3"/>
    <mergeCell ref="C5:E5"/>
    <mergeCell ref="C6:E6"/>
    <mergeCell ref="C7:E7"/>
    <mergeCell ref="C8:E8"/>
    <mergeCell ref="D11:E11"/>
    <mergeCell ref="C9:E9"/>
    <mergeCell ref="C10:E10"/>
    <mergeCell ref="C12:E12"/>
    <mergeCell ref="C13:E13"/>
    <mergeCell ref="C4:E4"/>
  </mergeCells>
  <phoneticPr fontId="3"/>
  <conditionalFormatting sqref="C16:E16">
    <cfRule type="cellIs" dxfId="209" priority="10" operator="equal">
      <formula>""</formula>
    </cfRule>
  </conditionalFormatting>
  <conditionalFormatting sqref="C3:E3 C13:E16">
    <cfRule type="cellIs" dxfId="208" priority="9" operator="equal">
      <formula>""</formula>
    </cfRule>
  </conditionalFormatting>
  <conditionalFormatting sqref="D11">
    <cfRule type="cellIs" dxfId="207" priority="4" operator="equal">
      <formula>""</formula>
    </cfRule>
  </conditionalFormatting>
  <conditionalFormatting sqref="C12">
    <cfRule type="cellIs" dxfId="206" priority="3" operator="equal">
      <formula>""</formula>
    </cfRule>
  </conditionalFormatting>
  <conditionalFormatting sqref="C5:E10">
    <cfRule type="cellIs" dxfId="205" priority="2" operator="equal">
      <formula>""</formula>
    </cfRule>
  </conditionalFormatting>
  <conditionalFormatting sqref="C4">
    <cfRule type="cellIs" dxfId="204" priority="1" operator="equal">
      <formula>""</formula>
    </cfRule>
  </conditionalFormatting>
  <dataValidations count="1">
    <dataValidation type="list" allowBlank="1" showInputMessage="1" showErrorMessage="1" sqref="C4:E4" xr:uid="{38F6472C-74F5-4335-A5E1-FA836D787536}">
      <formula1>$I$4:$I$6</formula1>
    </dataValidation>
  </dataValidations>
  <printOptions horizontalCentered="1"/>
  <pageMargins left="0.68" right="0.2" top="0.57999999999999996" bottom="0.2" header="0.31496062992125984" footer="0.2"/>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909D5-2546-47E0-95E5-3B6DC0AEBA3F}">
  <sheetPr>
    <tabColor theme="0"/>
    <pageSetUpPr fitToPage="1"/>
  </sheetPr>
  <dimension ref="B1:BL104"/>
  <sheetViews>
    <sheetView showGridLines="0" tabSelected="1" topLeftCell="D38" zoomScaleNormal="100" zoomScaleSheetLayoutView="86" workbookViewId="0">
      <selection activeCell="AR42" sqref="AR42"/>
    </sheetView>
  </sheetViews>
  <sheetFormatPr defaultRowHeight="13.5"/>
  <cols>
    <col min="1" max="1" width="1.625" style="436" customWidth="1"/>
    <col min="2" max="2" width="9.625" style="436" customWidth="1"/>
    <col min="3" max="3" width="10.5" style="436" customWidth="1"/>
    <col min="4" max="4" width="20.5" style="436" customWidth="1"/>
    <col min="5" max="5" width="9.625" style="436" customWidth="1"/>
    <col min="6" max="6" width="8.625" style="436" customWidth="1"/>
    <col min="7" max="7" width="10.125" style="436" customWidth="1"/>
    <col min="8" max="8" width="14" style="345" customWidth="1"/>
    <col min="9" max="9" width="11.25" style="436" customWidth="1"/>
    <col min="10" max="11" width="8.875" style="436" customWidth="1"/>
    <col min="12" max="12" width="14.75" style="436" customWidth="1"/>
    <col min="13" max="17" width="9.375" style="17" customWidth="1"/>
    <col min="18" max="18" width="1.625" style="436" customWidth="1"/>
    <col min="19" max="24" width="10" style="436" customWidth="1"/>
    <col min="25" max="25" width="9.5" style="428" customWidth="1"/>
    <col min="26" max="26" width="10.25" style="428" customWidth="1"/>
    <col min="27" max="27" width="9.5" style="428" customWidth="1"/>
    <col min="28" max="28" width="10.625" style="428" customWidth="1"/>
    <col min="29" max="29" width="9.5" style="428" customWidth="1"/>
    <col min="30" max="30" width="10.25" style="428" customWidth="1"/>
    <col min="31" max="31" width="11.75" style="428" customWidth="1"/>
    <col min="32" max="32" width="11.5" style="436" customWidth="1"/>
    <col min="33" max="33" width="15.5" style="436" customWidth="1"/>
    <col min="34" max="34" width="8.75" style="436" customWidth="1"/>
    <col min="35" max="36" width="10" style="436" customWidth="1"/>
    <col min="37" max="37" width="8.875" style="436" customWidth="1"/>
    <col min="38" max="38" width="10.75" style="428" customWidth="1"/>
    <col min="39" max="39" width="17.125" style="428" customWidth="1"/>
    <col min="40" max="40" width="9" style="436" hidden="1" customWidth="1"/>
    <col min="41" max="41" width="12.75" style="436" customWidth="1"/>
    <col min="42" max="42" width="8.625" style="436" customWidth="1"/>
    <col min="43" max="43" width="12.75" style="436" customWidth="1"/>
    <col min="44" max="44" width="11.625" style="436" customWidth="1"/>
    <col min="45" max="45" width="9" style="428" customWidth="1"/>
    <col min="46" max="47" width="9" style="436" customWidth="1"/>
    <col min="48" max="48" width="23.625" style="436" customWidth="1"/>
    <col min="49" max="49" width="9" style="436" customWidth="1"/>
    <col min="50" max="50" width="9.625" style="436" customWidth="1"/>
    <col min="51" max="51" width="9" style="428" customWidth="1"/>
    <col min="52" max="52" width="9.625" style="436" customWidth="1"/>
    <col min="53" max="60" width="9" style="436"/>
    <col min="61" max="61" width="23" style="436" customWidth="1"/>
    <col min="62" max="16384" width="9" style="436"/>
  </cols>
  <sheetData>
    <row r="1" spans="2:64" s="17" customFormat="1" ht="18.75">
      <c r="B1" s="711" t="s">
        <v>380</v>
      </c>
      <c r="C1" s="712"/>
      <c r="D1" s="18"/>
      <c r="E1" s="18"/>
      <c r="H1" s="459"/>
      <c r="I1" s="713"/>
      <c r="J1" s="713"/>
      <c r="K1" s="713"/>
      <c r="L1" s="713"/>
      <c r="M1" s="252"/>
      <c r="N1" s="252"/>
      <c r="O1" s="252"/>
      <c r="P1" s="252"/>
      <c r="Q1" s="512"/>
      <c r="S1" s="252"/>
      <c r="T1" s="252"/>
      <c r="U1" s="252"/>
      <c r="V1" s="252"/>
      <c r="W1" s="252"/>
      <c r="X1" s="252"/>
      <c r="Y1" s="252"/>
      <c r="Z1" s="252"/>
      <c r="AA1" s="252"/>
      <c r="AB1" s="252"/>
      <c r="AC1" s="252"/>
      <c r="AD1" s="252"/>
      <c r="AE1" s="252"/>
      <c r="AF1" s="252"/>
      <c r="AG1" s="252"/>
      <c r="AH1" s="252"/>
      <c r="AI1" s="252"/>
      <c r="AJ1" s="252"/>
      <c r="AK1" s="252"/>
      <c r="AL1" s="252"/>
      <c r="AM1" s="252"/>
      <c r="AS1" s="252"/>
      <c r="AY1" s="252"/>
      <c r="BB1" s="713" t="s">
        <v>7</v>
      </c>
      <c r="BC1" s="713"/>
      <c r="BD1" s="713"/>
      <c r="BE1" s="713"/>
      <c r="BF1" s="713"/>
      <c r="BG1" s="635"/>
      <c r="BH1" s="635"/>
      <c r="BI1" s="635"/>
      <c r="BJ1" s="635"/>
      <c r="BK1" s="635"/>
      <c r="BL1" s="635"/>
    </row>
    <row r="2" spans="2:64" ht="20.100000000000001" customHeight="1" thickBot="1">
      <c r="BB2" s="405" t="s">
        <v>66</v>
      </c>
      <c r="BC2" s="16" t="s">
        <v>67</v>
      </c>
      <c r="BD2" s="714" t="s">
        <v>189</v>
      </c>
      <c r="BE2" s="715"/>
      <c r="BF2" s="405" t="s">
        <v>190</v>
      </c>
      <c r="BG2" s="369" t="s">
        <v>282</v>
      </c>
      <c r="BH2" s="369" t="s">
        <v>281</v>
      </c>
      <c r="BI2" s="370" t="s">
        <v>349</v>
      </c>
      <c r="BJ2" s="369" t="s">
        <v>348</v>
      </c>
      <c r="BL2" s="428"/>
    </row>
    <row r="3" spans="2:64" ht="33.75" customHeight="1">
      <c r="C3" s="82"/>
      <c r="D3" s="359" t="s">
        <v>160</v>
      </c>
      <c r="E3" s="112"/>
      <c r="F3" s="81"/>
      <c r="G3" s="81"/>
      <c r="H3" s="346"/>
      <c r="J3" s="716" t="s">
        <v>343</v>
      </c>
      <c r="K3" s="352" t="s">
        <v>350</v>
      </c>
      <c r="L3" s="386">
        <v>3.2000000000000001E-2</v>
      </c>
      <c r="M3" s="718" t="s">
        <v>352</v>
      </c>
      <c r="N3" s="719"/>
      <c r="O3" s="719"/>
      <c r="P3" s="720"/>
      <c r="Q3" s="534"/>
      <c r="S3" s="428"/>
      <c r="T3" s="428"/>
      <c r="U3" s="428"/>
      <c r="V3" s="428"/>
      <c r="AZ3" s="81"/>
      <c r="BB3" s="366" t="s">
        <v>154</v>
      </c>
      <c r="BC3" s="366" t="s">
        <v>68</v>
      </c>
      <c r="BD3" s="366" t="s">
        <v>295</v>
      </c>
      <c r="BE3" s="366" t="s">
        <v>191</v>
      </c>
      <c r="BF3" s="371" t="s">
        <v>161</v>
      </c>
      <c r="BG3" s="366" t="s">
        <v>284</v>
      </c>
      <c r="BH3" s="366" t="s">
        <v>284</v>
      </c>
      <c r="BI3" s="372" t="s">
        <v>354</v>
      </c>
      <c r="BJ3" s="371" t="s">
        <v>350</v>
      </c>
      <c r="BK3" s="81"/>
      <c r="BL3" s="371" t="s">
        <v>361</v>
      </c>
    </row>
    <row r="4" spans="2:64" ht="33.75" customHeight="1" thickBot="1">
      <c r="B4" s="232" t="s">
        <v>229</v>
      </c>
      <c r="C4" s="721" t="str">
        <f>'　入力シート 記入例'!C6</f>
        <v>株式会社　宮崎</v>
      </c>
      <c r="D4" s="722"/>
      <c r="E4" s="723"/>
      <c r="F4" s="231" t="s">
        <v>51</v>
      </c>
      <c r="G4" s="724" t="str">
        <f>'　入力シート 記入例'!C8</f>
        <v>宮崎　太郎</v>
      </c>
      <c r="H4" s="725"/>
      <c r="I4" s="410"/>
      <c r="J4" s="717"/>
      <c r="K4" s="353" t="s">
        <v>351</v>
      </c>
      <c r="L4" s="387">
        <v>0.03</v>
      </c>
      <c r="M4" s="726" t="s">
        <v>353</v>
      </c>
      <c r="N4" s="727"/>
      <c r="O4" s="727"/>
      <c r="P4" s="728"/>
      <c r="Q4" s="534"/>
      <c r="S4" s="428"/>
      <c r="T4" s="428"/>
      <c r="U4" s="428"/>
      <c r="V4" s="428"/>
      <c r="W4" s="82"/>
      <c r="X4" s="82"/>
      <c r="AF4" s="82"/>
      <c r="AG4" s="82"/>
      <c r="AH4" s="82"/>
      <c r="AI4" s="82"/>
      <c r="AJ4" s="82"/>
      <c r="AK4" s="82"/>
      <c r="AP4" s="82"/>
      <c r="BB4" s="366" t="s">
        <v>155</v>
      </c>
      <c r="BC4" s="366" t="s">
        <v>69</v>
      </c>
      <c r="BD4" s="366" t="s">
        <v>296</v>
      </c>
      <c r="BE4" s="368"/>
      <c r="BF4" s="371" t="s">
        <v>162</v>
      </c>
      <c r="BG4" s="373" t="s">
        <v>283</v>
      </c>
      <c r="BH4" s="373" t="s">
        <v>283</v>
      </c>
      <c r="BI4" s="374" t="s">
        <v>333</v>
      </c>
      <c r="BJ4" s="371" t="s">
        <v>351</v>
      </c>
      <c r="BK4" s="371"/>
      <c r="BL4" s="371" t="s">
        <v>362</v>
      </c>
    </row>
    <row r="5" spans="2:64" ht="27.75" customHeight="1">
      <c r="B5" s="235"/>
      <c r="C5" s="235"/>
      <c r="D5" s="235"/>
      <c r="E5" s="235"/>
      <c r="F5" s="235"/>
      <c r="G5" s="343"/>
      <c r="H5" s="347"/>
      <c r="J5" s="426"/>
      <c r="K5" s="426"/>
      <c r="Q5" s="377"/>
      <c r="S5" s="426"/>
      <c r="T5" s="426"/>
      <c r="U5" s="428"/>
      <c r="V5" s="428"/>
      <c r="W5" s="426"/>
      <c r="X5" s="426"/>
      <c r="Y5" s="426"/>
      <c r="Z5" s="426"/>
      <c r="AC5" s="426"/>
      <c r="AF5" s="426"/>
      <c r="AG5" s="426"/>
      <c r="AH5" s="426"/>
      <c r="AI5" s="426"/>
      <c r="AJ5" s="426"/>
      <c r="AK5" s="426"/>
      <c r="AP5" s="426"/>
      <c r="BB5" s="366" t="s">
        <v>156</v>
      </c>
      <c r="BC5" s="366" t="s">
        <v>70</v>
      </c>
      <c r="BD5" s="368"/>
      <c r="BE5" s="368"/>
      <c r="BF5" s="371" t="s">
        <v>163</v>
      </c>
      <c r="BG5" s="360"/>
      <c r="BH5" s="360"/>
      <c r="BI5" s="372" t="s">
        <v>347</v>
      </c>
      <c r="BJ5" s="375"/>
      <c r="BL5" s="428"/>
    </row>
    <row r="6" spans="2:64" ht="27.75" customHeight="1" thickBot="1">
      <c r="B6" s="233"/>
      <c r="C6" s="426"/>
      <c r="D6" s="426"/>
      <c r="E6" s="426"/>
      <c r="F6" s="234"/>
      <c r="G6" s="234"/>
      <c r="H6" s="348"/>
      <c r="I6" s="403" t="s">
        <v>159</v>
      </c>
      <c r="J6" s="404"/>
      <c r="K6" s="404"/>
      <c r="M6" s="729" t="s">
        <v>285</v>
      </c>
      <c r="N6" s="730"/>
      <c r="O6" s="730"/>
      <c r="Q6" s="377"/>
      <c r="S6" s="428"/>
      <c r="T6" s="428"/>
      <c r="U6" s="428"/>
      <c r="V6" s="428"/>
      <c r="W6" s="426"/>
      <c r="X6" s="426"/>
      <c r="AF6" s="426"/>
      <c r="AG6" s="426"/>
      <c r="AH6" s="426"/>
      <c r="AI6" s="426"/>
      <c r="AJ6" s="426"/>
      <c r="AK6" s="426"/>
      <c r="AZ6" s="426"/>
      <c r="BB6" s="360"/>
      <c r="BC6" s="360"/>
      <c r="BD6" s="368"/>
      <c r="BE6" s="368"/>
      <c r="BF6" s="371" t="s">
        <v>164</v>
      </c>
      <c r="BG6" s="376"/>
      <c r="BH6" s="376"/>
      <c r="BI6" s="374" t="s">
        <v>329</v>
      </c>
      <c r="BJ6" s="360"/>
      <c r="BK6" s="426"/>
      <c r="BL6" s="428"/>
    </row>
    <row r="7" spans="2:64" ht="30" customHeight="1" thickBot="1">
      <c r="B7" s="731"/>
      <c r="C7" s="733"/>
      <c r="D7" s="735"/>
      <c r="E7" s="737"/>
      <c r="F7" s="738"/>
      <c r="G7" s="738"/>
      <c r="H7" s="401"/>
      <c r="I7" s="361" t="s">
        <v>122</v>
      </c>
      <c r="J7" s="362"/>
      <c r="K7" s="739" t="s">
        <v>158</v>
      </c>
      <c r="L7" s="740"/>
      <c r="M7" s="739" t="s">
        <v>130</v>
      </c>
      <c r="N7" s="741"/>
      <c r="O7" s="742"/>
      <c r="P7" s="396" t="s">
        <v>308</v>
      </c>
      <c r="Q7" s="529"/>
      <c r="S7" s="428"/>
      <c r="T7" s="428"/>
      <c r="U7" s="428"/>
      <c r="V7" s="428"/>
      <c r="W7" s="67"/>
      <c r="X7" s="67"/>
      <c r="AF7" s="67"/>
      <c r="AG7" s="67"/>
      <c r="AH7" s="67"/>
      <c r="AI7" s="67"/>
      <c r="AJ7" s="67"/>
      <c r="AK7" s="67"/>
      <c r="BB7" s="368"/>
      <c r="BC7" s="368"/>
      <c r="BD7" s="368"/>
      <c r="BE7" s="368"/>
      <c r="BF7" s="371" t="s">
        <v>165</v>
      </c>
      <c r="BG7" s="360"/>
      <c r="BH7" s="360"/>
      <c r="BI7" s="374" t="s">
        <v>330</v>
      </c>
      <c r="BJ7" s="360"/>
      <c r="BK7" s="343"/>
      <c r="BL7" s="428"/>
    </row>
    <row r="8" spans="2:64" ht="30" customHeight="1" thickTop="1">
      <c r="B8" s="732"/>
      <c r="C8" s="734"/>
      <c r="D8" s="736"/>
      <c r="E8" s="743"/>
      <c r="F8" s="734"/>
      <c r="G8" s="734"/>
      <c r="H8" s="402"/>
      <c r="I8" s="393" t="s">
        <v>154</v>
      </c>
      <c r="J8" s="394" t="s">
        <v>296</v>
      </c>
      <c r="K8" s="744">
        <f>ROUNDDOWN(SUMIFS($H$20:$H$104,$AB$20:$AB$104,"◎"),1)</f>
        <v>253.3</v>
      </c>
      <c r="L8" s="745"/>
      <c r="M8" s="746">
        <f>ROUNDDOWN(10000*K8/10,0)</f>
        <v>253300</v>
      </c>
      <c r="N8" s="747"/>
      <c r="O8" s="748"/>
      <c r="P8" s="395">
        <f>COUNTIF(AB20:AB64,"◎")</f>
        <v>3</v>
      </c>
      <c r="Q8" s="530"/>
      <c r="S8" s="428"/>
      <c r="T8" s="428"/>
      <c r="U8" s="428"/>
      <c r="V8" s="428"/>
      <c r="AM8" s="254"/>
      <c r="BB8" s="368"/>
      <c r="BC8" s="368"/>
      <c r="BD8" s="368"/>
      <c r="BE8" s="368"/>
      <c r="BF8" s="371" t="s">
        <v>145</v>
      </c>
      <c r="BG8" s="360"/>
      <c r="BH8" s="360"/>
      <c r="BI8" s="449" t="s">
        <v>400</v>
      </c>
      <c r="BJ8" s="360"/>
      <c r="BK8" s="343"/>
      <c r="BL8" s="428"/>
    </row>
    <row r="9" spans="2:64" ht="30" customHeight="1">
      <c r="B9" s="765"/>
      <c r="C9" s="749"/>
      <c r="D9" s="750"/>
      <c r="E9" s="766"/>
      <c r="F9" s="767"/>
      <c r="G9" s="767"/>
      <c r="H9" s="427"/>
      <c r="I9" s="753" t="s">
        <v>155</v>
      </c>
      <c r="J9" s="363" t="s">
        <v>295</v>
      </c>
      <c r="K9" s="755">
        <f>ROUNDDOWN(SUMIFS($H$20:$H$104,$AG$20:$AG$104,"◎新"),1)</f>
        <v>636.79999999999995</v>
      </c>
      <c r="L9" s="769"/>
      <c r="M9" s="757">
        <f>ROUNDDOWN(20000*K9/10,0)</f>
        <v>1273600</v>
      </c>
      <c r="N9" s="770"/>
      <c r="O9" s="771"/>
      <c r="P9" s="260">
        <f>COUNTIF(AG20:AG64,"◎新")</f>
        <v>6</v>
      </c>
      <c r="Q9" s="531"/>
      <c r="S9" s="428"/>
      <c r="T9" s="428"/>
      <c r="U9" s="428"/>
      <c r="V9" s="428"/>
      <c r="AM9" s="259"/>
      <c r="BF9" s="428"/>
      <c r="BI9" s="466" t="s">
        <v>416</v>
      </c>
      <c r="BL9" s="428"/>
    </row>
    <row r="10" spans="2:64" ht="30" customHeight="1">
      <c r="B10" s="732"/>
      <c r="C10" s="749"/>
      <c r="D10" s="750"/>
      <c r="E10" s="766"/>
      <c r="F10" s="767"/>
      <c r="G10" s="767"/>
      <c r="H10" s="427"/>
      <c r="I10" s="768"/>
      <c r="J10" s="363" t="s">
        <v>296</v>
      </c>
      <c r="K10" s="755">
        <f>ROUNDDOWN(SUMIFS($H$20:$H$104,$AG$20:$AG$104,"◎既存"),1)</f>
        <v>270.3</v>
      </c>
      <c r="L10" s="772"/>
      <c r="M10" s="757">
        <f>ROUNDDOWN(10000*K10/10,0)</f>
        <v>270300</v>
      </c>
      <c r="N10" s="770"/>
      <c r="O10" s="771"/>
      <c r="P10" s="260">
        <f>COUNTIF(AG20:AG64,"◎既存")</f>
        <v>4</v>
      </c>
      <c r="Q10" s="531"/>
    </row>
    <row r="11" spans="2:64" ht="30" customHeight="1">
      <c r="B11" s="732"/>
      <c r="C11" s="749"/>
      <c r="D11" s="750"/>
      <c r="E11" s="751"/>
      <c r="F11" s="752"/>
      <c r="G11" s="385"/>
      <c r="H11" s="427"/>
      <c r="I11" s="753" t="s">
        <v>156</v>
      </c>
      <c r="J11" s="363" t="s">
        <v>295</v>
      </c>
      <c r="K11" s="755">
        <f>ROUNDDOWN(SUMIFS($H$20:$H$104,$AM$20:$AM$104,"◎新"),1)</f>
        <v>1082.0999999999999</v>
      </c>
      <c r="L11" s="756"/>
      <c r="M11" s="757">
        <f>ROUNDDOWN(10000*K11/10,0)</f>
        <v>1082100</v>
      </c>
      <c r="N11" s="758"/>
      <c r="O11" s="759"/>
      <c r="P11" s="261">
        <f>COUNTIF(AM20:AM64,"◎新")</f>
        <v>3</v>
      </c>
      <c r="Q11" s="532"/>
    </row>
    <row r="12" spans="2:64" ht="30" customHeight="1" thickBot="1">
      <c r="B12" s="732"/>
      <c r="C12" s="749"/>
      <c r="D12" s="750"/>
      <c r="E12" s="752"/>
      <c r="F12" s="752"/>
      <c r="G12" s="385"/>
      <c r="H12" s="427"/>
      <c r="I12" s="754"/>
      <c r="J12" s="364" t="s">
        <v>296</v>
      </c>
      <c r="K12" s="760">
        <f>ROUNDDOWN(SUMIFS($H$20:$H$104,$AM$20:$AM$104,"◎既存"),1)</f>
        <v>83.2</v>
      </c>
      <c r="L12" s="761"/>
      <c r="M12" s="762">
        <f>ROUNDDOWN(5000*K12/10,0)</f>
        <v>41600</v>
      </c>
      <c r="N12" s="763"/>
      <c r="O12" s="764"/>
      <c r="P12" s="262">
        <f>COUNTIF(AM20:AM64,"◎既存")</f>
        <v>2</v>
      </c>
      <c r="Q12" s="532"/>
      <c r="S12" s="784" t="s">
        <v>238</v>
      </c>
      <c r="T12" s="785"/>
      <c r="U12" s="785"/>
      <c r="V12" s="785"/>
      <c r="W12" s="785"/>
      <c r="X12" s="785"/>
      <c r="Y12" s="785"/>
      <c r="Z12" s="785"/>
      <c r="AA12" s="785"/>
      <c r="AB12" s="785"/>
      <c r="AC12" s="785"/>
      <c r="AD12" s="785"/>
      <c r="AE12" s="785"/>
      <c r="AF12" s="785"/>
      <c r="AG12" s="785"/>
      <c r="AH12" s="785"/>
      <c r="AI12" s="785"/>
      <c r="AJ12" s="785"/>
      <c r="AK12" s="785"/>
      <c r="AL12" s="785"/>
      <c r="AM12" s="622"/>
      <c r="AN12" s="624"/>
      <c r="AO12" s="624"/>
      <c r="AP12" s="624"/>
    </row>
    <row r="13" spans="2:64" s="17" customFormat="1" ht="30" customHeight="1" thickTop="1" thickBot="1">
      <c r="B13" s="732"/>
      <c r="C13" s="749"/>
      <c r="D13" s="750"/>
      <c r="E13" s="743"/>
      <c r="F13" s="743"/>
      <c r="G13" s="743"/>
      <c r="H13" s="743"/>
      <c r="I13" s="434" t="s">
        <v>239</v>
      </c>
      <c r="J13" s="435"/>
      <c r="K13" s="786">
        <f>SUM(K8:L12)</f>
        <v>2325.6999999999998</v>
      </c>
      <c r="L13" s="787"/>
      <c r="M13" s="788">
        <f>SUM(M8:O12)</f>
        <v>2920900</v>
      </c>
      <c r="N13" s="789"/>
      <c r="O13" s="790"/>
      <c r="P13" s="397">
        <f>SUM(P8:P12)</f>
        <v>18</v>
      </c>
      <c r="Q13" s="533"/>
      <c r="S13" s="791" t="s">
        <v>270</v>
      </c>
      <c r="T13" s="622"/>
      <c r="U13" s="622"/>
      <c r="V13" s="622"/>
      <c r="W13" s="622"/>
      <c r="X13" s="622"/>
      <c r="Y13" s="622"/>
      <c r="Z13" s="622"/>
      <c r="AA13" s="622"/>
      <c r="AB13" s="622"/>
      <c r="AC13" s="622"/>
      <c r="AD13" s="622"/>
      <c r="AE13" s="622"/>
      <c r="AF13" s="622"/>
      <c r="AG13" s="622"/>
      <c r="AH13" s="622"/>
      <c r="AI13" s="622"/>
      <c r="AJ13" s="622"/>
      <c r="AK13" s="622"/>
      <c r="AL13" s="622"/>
      <c r="AM13" s="622"/>
      <c r="AN13" s="624"/>
      <c r="AO13" s="624"/>
      <c r="AP13" s="624"/>
      <c r="AS13" s="252"/>
      <c r="AY13" s="252"/>
    </row>
    <row r="14" spans="2:64" s="17" customFormat="1" ht="30" customHeight="1" thickBot="1">
      <c r="B14" s="255"/>
      <c r="C14" s="426"/>
      <c r="D14" s="426"/>
      <c r="E14" s="426"/>
      <c r="F14" s="251"/>
      <c r="G14" s="251"/>
      <c r="H14" s="349"/>
      <c r="I14" s="773" t="s">
        <v>282</v>
      </c>
      <c r="J14" s="774"/>
      <c r="K14" s="744">
        <f>ROUNDDOWN(SUMIFS($H$20:$H$104,$AB$20:$AB$104,"国"),1)</f>
        <v>946.9</v>
      </c>
      <c r="L14" s="745"/>
      <c r="M14" s="775">
        <f>ROUNDDOWN(20000*K14/10,0)</f>
        <v>1893800</v>
      </c>
      <c r="N14" s="776"/>
      <c r="O14" s="777"/>
      <c r="P14" s="414">
        <f>COUNTIF(AB22:AB104,"国")</f>
        <v>4</v>
      </c>
      <c r="Q14" s="528"/>
      <c r="S14" s="426"/>
      <c r="T14" s="426"/>
      <c r="U14" s="426"/>
      <c r="V14" s="426"/>
      <c r="W14" s="426"/>
      <c r="X14" s="426"/>
      <c r="Y14" s="426"/>
      <c r="Z14" s="426"/>
      <c r="AA14" s="426"/>
      <c r="AB14" s="426"/>
      <c r="AC14" s="426"/>
      <c r="AD14" s="426"/>
      <c r="AE14" s="426"/>
      <c r="AF14" s="426"/>
      <c r="AG14" s="426"/>
      <c r="AH14" s="426"/>
      <c r="AI14" s="426"/>
      <c r="AJ14" s="426"/>
      <c r="AK14" s="426"/>
      <c r="AL14" s="252"/>
      <c r="AM14" s="252"/>
      <c r="AS14" s="252"/>
      <c r="AX14" s="251"/>
      <c r="AY14" s="252"/>
      <c r="AZ14" s="251"/>
    </row>
    <row r="15" spans="2:64" ht="36" customHeight="1">
      <c r="E15" s="343"/>
      <c r="I15" s="256"/>
      <c r="J15" s="256"/>
      <c r="K15" s="408"/>
      <c r="L15" s="256"/>
      <c r="M15" s="778" t="s">
        <v>287</v>
      </c>
      <c r="N15" s="779"/>
      <c r="O15" s="779"/>
      <c r="P15" s="779"/>
      <c r="Q15" s="780"/>
      <c r="S15" s="781" t="s">
        <v>291</v>
      </c>
      <c r="T15" s="781"/>
      <c r="U15" s="781"/>
      <c r="V15" s="781"/>
      <c r="W15" s="781"/>
      <c r="X15" s="781"/>
      <c r="Y15" s="782" t="s">
        <v>289</v>
      </c>
      <c r="Z15" s="783"/>
      <c r="AA15" s="783"/>
      <c r="AB15" s="793" t="s">
        <v>367</v>
      </c>
      <c r="AC15" s="782" t="s">
        <v>272</v>
      </c>
      <c r="AD15" s="792"/>
      <c r="AE15" s="792"/>
      <c r="AF15" s="430"/>
      <c r="AG15" s="793" t="s">
        <v>371</v>
      </c>
      <c r="AH15" s="795" t="s">
        <v>307</v>
      </c>
      <c r="AI15" s="792"/>
      <c r="AJ15" s="792"/>
      <c r="AK15" s="792"/>
      <c r="AL15" s="399"/>
      <c r="AM15" s="796" t="s">
        <v>373</v>
      </c>
      <c r="AP15" s="412"/>
    </row>
    <row r="16" spans="2:64" ht="25.5" customHeight="1">
      <c r="B16" s="798" t="s">
        <v>52</v>
      </c>
      <c r="C16" s="800" t="s">
        <v>192</v>
      </c>
      <c r="D16" s="801"/>
      <c r="E16" s="803" t="s">
        <v>378</v>
      </c>
      <c r="F16" s="805" t="s">
        <v>332</v>
      </c>
      <c r="G16" s="806"/>
      <c r="H16" s="807"/>
      <c r="I16" s="808" t="s">
        <v>157</v>
      </c>
      <c r="J16" s="813" t="s">
        <v>188</v>
      </c>
      <c r="K16" s="558"/>
      <c r="L16" s="814"/>
      <c r="M16" s="375" t="s">
        <v>301</v>
      </c>
      <c r="N16" s="375" t="s">
        <v>302</v>
      </c>
      <c r="O16" s="375" t="s">
        <v>303</v>
      </c>
      <c r="P16" s="375" t="s">
        <v>304</v>
      </c>
      <c r="Q16" s="535" t="s">
        <v>456</v>
      </c>
      <c r="W16" s="428"/>
      <c r="X16" s="428"/>
      <c r="Y16" s="433" t="s">
        <v>273</v>
      </c>
      <c r="Z16" s="429" t="s">
        <v>274</v>
      </c>
      <c r="AA16" s="429" t="s">
        <v>275</v>
      </c>
      <c r="AB16" s="825"/>
      <c r="AC16" s="379" t="s">
        <v>276</v>
      </c>
      <c r="AD16" s="380" t="s">
        <v>277</v>
      </c>
      <c r="AE16" s="381" t="s">
        <v>368</v>
      </c>
      <c r="AF16" s="406" t="s">
        <v>370</v>
      </c>
      <c r="AG16" s="794"/>
      <c r="AH16" s="253" t="s">
        <v>278</v>
      </c>
      <c r="AI16" s="253" t="s">
        <v>298</v>
      </c>
      <c r="AJ16" s="257" t="s">
        <v>299</v>
      </c>
      <c r="AK16" s="428" t="s">
        <v>300</v>
      </c>
      <c r="AL16" s="398" t="s">
        <v>372</v>
      </c>
      <c r="AM16" s="797"/>
      <c r="AP16" s="413"/>
    </row>
    <row r="17" spans="2:52" ht="25.5" customHeight="1">
      <c r="B17" s="799"/>
      <c r="C17" s="802"/>
      <c r="D17" s="802"/>
      <c r="E17" s="804"/>
      <c r="F17" s="815" t="s">
        <v>331</v>
      </c>
      <c r="G17" s="815" t="s">
        <v>377</v>
      </c>
      <c r="H17" s="818" t="s">
        <v>344</v>
      </c>
      <c r="I17" s="809"/>
      <c r="J17" s="820" t="s">
        <v>375</v>
      </c>
      <c r="K17" s="803" t="s">
        <v>294</v>
      </c>
      <c r="L17" s="823" t="s">
        <v>376</v>
      </c>
      <c r="M17" s="858" t="s">
        <v>282</v>
      </c>
      <c r="N17" s="859"/>
      <c r="O17" s="860" t="s">
        <v>281</v>
      </c>
      <c r="P17" s="861"/>
      <c r="Q17" s="862"/>
      <c r="S17" s="863" t="s">
        <v>154</v>
      </c>
      <c r="T17" s="781"/>
      <c r="U17" s="863" t="s">
        <v>155</v>
      </c>
      <c r="V17" s="781"/>
      <c r="W17" s="863" t="s">
        <v>156</v>
      </c>
      <c r="X17" s="781"/>
      <c r="Y17" s="811" t="s">
        <v>290</v>
      </c>
      <c r="Z17" s="812"/>
      <c r="AA17" s="812"/>
      <c r="AB17" s="842" t="s">
        <v>364</v>
      </c>
      <c r="AC17" s="811" t="s">
        <v>280</v>
      </c>
      <c r="AD17" s="792"/>
      <c r="AE17" s="844"/>
      <c r="AF17" s="845" t="s">
        <v>369</v>
      </c>
      <c r="AG17" s="848" t="s">
        <v>366</v>
      </c>
      <c r="AH17" s="811" t="s">
        <v>359</v>
      </c>
      <c r="AI17" s="792"/>
      <c r="AJ17" s="844"/>
      <c r="AK17" s="850" t="s">
        <v>279</v>
      </c>
      <c r="AL17" s="826" t="s">
        <v>306</v>
      </c>
      <c r="AM17" s="828" t="s">
        <v>365</v>
      </c>
      <c r="AO17" s="829" t="s">
        <v>391</v>
      </c>
      <c r="AP17" s="832" t="s">
        <v>392</v>
      </c>
      <c r="AZ17" s="834" t="s">
        <v>271</v>
      </c>
    </row>
    <row r="18" spans="2:52" ht="74.25" customHeight="1">
      <c r="B18" s="799"/>
      <c r="C18" s="802"/>
      <c r="D18" s="802"/>
      <c r="E18" s="804"/>
      <c r="F18" s="816"/>
      <c r="G18" s="817"/>
      <c r="H18" s="819"/>
      <c r="I18" s="809"/>
      <c r="J18" s="821"/>
      <c r="K18" s="822"/>
      <c r="L18" s="824"/>
      <c r="M18" s="803" t="s">
        <v>445</v>
      </c>
      <c r="N18" s="836" t="s">
        <v>288</v>
      </c>
      <c r="O18" s="803" t="s">
        <v>357</v>
      </c>
      <c r="P18" s="838" t="s">
        <v>358</v>
      </c>
      <c r="Q18" s="840" t="s">
        <v>457</v>
      </c>
      <c r="S18" s="870" t="s">
        <v>292</v>
      </c>
      <c r="T18" s="870" t="s">
        <v>293</v>
      </c>
      <c r="U18" s="870" t="s">
        <v>292</v>
      </c>
      <c r="V18" s="870" t="s">
        <v>293</v>
      </c>
      <c r="W18" s="870" t="s">
        <v>292</v>
      </c>
      <c r="X18" s="870" t="s">
        <v>293</v>
      </c>
      <c r="Y18" s="852" t="s">
        <v>389</v>
      </c>
      <c r="Z18" s="854" t="s">
        <v>390</v>
      </c>
      <c r="AA18" s="866" t="s">
        <v>297</v>
      </c>
      <c r="AB18" s="843"/>
      <c r="AC18" s="852" t="s">
        <v>389</v>
      </c>
      <c r="AD18" s="854" t="s">
        <v>446</v>
      </c>
      <c r="AE18" s="868" t="s">
        <v>363</v>
      </c>
      <c r="AF18" s="846"/>
      <c r="AG18" s="849"/>
      <c r="AH18" s="852" t="s">
        <v>389</v>
      </c>
      <c r="AI18" s="854" t="s">
        <v>446</v>
      </c>
      <c r="AJ18" s="856" t="s">
        <v>374</v>
      </c>
      <c r="AK18" s="851"/>
      <c r="AL18" s="827"/>
      <c r="AM18" s="585"/>
      <c r="AO18" s="830"/>
      <c r="AP18" s="833"/>
      <c r="AZ18" s="835"/>
    </row>
    <row r="19" spans="2:52" ht="55.5" customHeight="1">
      <c r="B19" s="799"/>
      <c r="C19" s="802"/>
      <c r="D19" s="802"/>
      <c r="E19" s="804"/>
      <c r="F19" s="816"/>
      <c r="G19" s="817"/>
      <c r="H19" s="819"/>
      <c r="I19" s="810"/>
      <c r="J19" s="821"/>
      <c r="K19" s="822"/>
      <c r="L19" s="824"/>
      <c r="M19" s="822"/>
      <c r="N19" s="837"/>
      <c r="O19" s="822"/>
      <c r="P19" s="839"/>
      <c r="Q19" s="841"/>
      <c r="S19" s="871"/>
      <c r="T19" s="871"/>
      <c r="U19" s="871"/>
      <c r="V19" s="871"/>
      <c r="W19" s="871"/>
      <c r="X19" s="871"/>
      <c r="Y19" s="864"/>
      <c r="Z19" s="865"/>
      <c r="AA19" s="867"/>
      <c r="AB19" s="407" t="s">
        <v>305</v>
      </c>
      <c r="AC19" s="853"/>
      <c r="AD19" s="855"/>
      <c r="AE19" s="869"/>
      <c r="AF19" s="847"/>
      <c r="AG19" s="849"/>
      <c r="AH19" s="853"/>
      <c r="AI19" s="855"/>
      <c r="AJ19" s="857"/>
      <c r="AK19" s="851"/>
      <c r="AL19" s="827"/>
      <c r="AM19" s="585"/>
      <c r="AO19" s="831"/>
      <c r="AP19" s="833"/>
      <c r="AZ19" s="835"/>
    </row>
    <row r="20" spans="2:52" s="428" customFormat="1" ht="30" customHeight="1">
      <c r="B20" s="431">
        <v>1</v>
      </c>
      <c r="C20" s="781" t="s">
        <v>233</v>
      </c>
      <c r="D20" s="781"/>
      <c r="E20" s="431" t="s">
        <v>350</v>
      </c>
      <c r="F20" s="431">
        <v>10.23</v>
      </c>
      <c r="G20" s="450" t="s">
        <v>354</v>
      </c>
      <c r="H20" s="400">
        <f t="shared" ref="H20:H83" si="0">IF(F20="","",IF(OR(G20="有機JAS認証書",G20="国補助事業書類",G20="実測書類"),F20,ROUNDDOWN(F20*(1-(IF(E20="畑",$L$3,$L$4))),2)))</f>
        <v>10.23</v>
      </c>
      <c r="I20" s="411">
        <v>45748</v>
      </c>
      <c r="J20" s="150" t="s">
        <v>296</v>
      </c>
      <c r="K20" s="150"/>
      <c r="L20" s="432" t="s">
        <v>163</v>
      </c>
      <c r="M20" s="388" t="str">
        <f>IF(I20="","",IF(AND(J20="新規",I20&gt;=DATE(2026,1,8),I20&lt;=DATE(2027,3,31)),"○","×"))</f>
        <v>×</v>
      </c>
      <c r="N20" s="409" t="s">
        <v>345</v>
      </c>
      <c r="O20" s="409" t="s">
        <v>345</v>
      </c>
      <c r="P20" s="537" t="s">
        <v>345</v>
      </c>
      <c r="Q20" s="536" t="s">
        <v>345</v>
      </c>
      <c r="R20" s="253"/>
      <c r="S20" s="150">
        <f t="shared" ref="S20:S83" si="1">IF(I20="","",I20)</f>
        <v>45748</v>
      </c>
      <c r="T20" s="150">
        <f t="shared" ref="T20:T83" si="2">IF(I20="","",EDATE(I20,12)-1)</f>
        <v>46112</v>
      </c>
      <c r="U20" s="150">
        <f t="shared" ref="U20:U83" si="3">IF(I20="","",EDATE(I20,12))</f>
        <v>46113</v>
      </c>
      <c r="V20" s="150">
        <f>IF($I20="","",EDATE($I20,24)-1)</f>
        <v>46477</v>
      </c>
      <c r="W20" s="150">
        <f t="shared" ref="W20:W83" si="4">IF(I20="","",EDATE(I20,24))</f>
        <v>46478</v>
      </c>
      <c r="X20" s="150">
        <f>IF($I20="","",EDATE($I20,36)-1)</f>
        <v>46843</v>
      </c>
      <c r="Y20" s="220" t="str">
        <f>IF(S20="","",IF(S20&gt;=DATE(2025,4,2),"○","×"))</f>
        <v>×</v>
      </c>
      <c r="Z20" s="365" t="str">
        <f>IF(S20="","",IF(S20&lt;=DATE(2027,3,31),"○","×"))</f>
        <v>○</v>
      </c>
      <c r="AA20" s="219" t="str">
        <f>IF(J20="","",IF(J20="既存","○","×"))</f>
        <v>○</v>
      </c>
      <c r="AB20" s="217" t="str">
        <f>IF(Y20="","",IF(AND(Y20="○",Z20="○",AA20="○"),"◎",IF(AND(M20="○",AA20="×"),"国","")))</f>
        <v/>
      </c>
      <c r="AC20" s="220" t="str">
        <f>IF(U20="","",IF(U20&gt;=DATE(2025,4,2),"○","×"))</f>
        <v>○</v>
      </c>
      <c r="AD20" s="218" t="str">
        <f>IF(U20="","",IF(U20&lt;=DATE(2027,3,31),"○","×"))</f>
        <v>○</v>
      </c>
      <c r="AE20" s="219" t="str">
        <f t="shared" ref="AE20:AE83" si="5">IF(I20="","",IF(AND(AC20="○",AD20="○",AB20=""),"◎","×"))</f>
        <v>◎</v>
      </c>
      <c r="AF20" s="217" t="str">
        <f>IF(N20="あり","国交付済",IF(P20="あり","交付済",IF(I20="","",IF(AE20="◎","◎","×"))))</f>
        <v>◎</v>
      </c>
      <c r="AG20" s="258" t="str">
        <f>_xlfn.IFS(AND(AF20="◎",AA20="×"),"◎新",AND(AF20="◎",AA20="○"),"◎既存",NOT(AF20="◎"),"")</f>
        <v>◎既存</v>
      </c>
      <c r="AH20" s="220" t="str">
        <f>IF(W20="","",IF(W20&gt;=DATE(2025,4,2),"○","×"))</f>
        <v>○</v>
      </c>
      <c r="AI20" s="218" t="str">
        <f>IF(W20="","",IF(W20&lt;=DATE(2027,3,31),"○","×"))</f>
        <v>×</v>
      </c>
      <c r="AJ20" s="219" t="str">
        <f>IF(V20="","",IF(AND(AH20="○",AI20="○",AE20="×"),"◎","×"))</f>
        <v>×</v>
      </c>
      <c r="AK20" s="221" t="str">
        <f>IF(K20="多年生","○","")</f>
        <v/>
      </c>
      <c r="AL20" s="217" t="str">
        <f>IF(Q20="あり","交付済",IF(AJ20="","",IF(AND(AJ20="◎",AK20="○"),"◎","×")))</f>
        <v>×</v>
      </c>
      <c r="AM20" s="217" t="str">
        <f>_xlfn.IFS(AND(AL20="◎",AA20="×"),"◎新",AND(AL20="◎",AA20="○"),"◎既存",NOT(AL20="◎"),"")</f>
        <v/>
      </c>
      <c r="AO20" s="151" t="str">
        <f t="shared" ref="AO20:AO83" si="6">IF($AZ20="","",IF(AND($AZ20="３年目中",BB20=""),"転換完了",$AZ20))</f>
        <v>２年目中</v>
      </c>
      <c r="AP20" s="431">
        <f>IF(I20="","",_xlfn.DAYS("R9.3.31",I20))</f>
        <v>729</v>
      </c>
      <c r="AZ20" s="151" t="str">
        <f>IF(AP20="","",IF(AP20&lt;365,"１年目中",IF(AP20&lt;=730,"２年目中",IF(AP20&lt;=1095,"３年目中","転換完了"))))</f>
        <v>２年目中</v>
      </c>
    </row>
    <row r="21" spans="2:52" ht="30" customHeight="1">
      <c r="B21" s="431">
        <v>2</v>
      </c>
      <c r="C21" s="781" t="s">
        <v>234</v>
      </c>
      <c r="D21" s="781"/>
      <c r="E21" s="431" t="s">
        <v>350</v>
      </c>
      <c r="F21" s="431">
        <v>20.34</v>
      </c>
      <c r="G21" s="450" t="s">
        <v>333</v>
      </c>
      <c r="H21" s="400">
        <f t="shared" si="0"/>
        <v>20.34</v>
      </c>
      <c r="I21" s="411">
        <v>45749</v>
      </c>
      <c r="J21" s="150" t="s">
        <v>296</v>
      </c>
      <c r="K21" s="150"/>
      <c r="L21" s="432" t="s">
        <v>163</v>
      </c>
      <c r="M21" s="388" t="str">
        <f t="shared" ref="M21:M84" si="7">IF(I21="","",IF(AND(J21="新規",I21&gt;=DATE(2026,1,8),I21&lt;=DATE(2027,3,31)),"○","×"))</f>
        <v>×</v>
      </c>
      <c r="N21" s="409" t="s">
        <v>346</v>
      </c>
      <c r="O21" s="409" t="s">
        <v>345</v>
      </c>
      <c r="P21" s="537" t="s">
        <v>345</v>
      </c>
      <c r="Q21" s="536" t="s">
        <v>345</v>
      </c>
      <c r="S21" s="150">
        <f t="shared" si="1"/>
        <v>45749</v>
      </c>
      <c r="T21" s="150">
        <f t="shared" si="2"/>
        <v>46113</v>
      </c>
      <c r="U21" s="150">
        <f t="shared" si="3"/>
        <v>46114</v>
      </c>
      <c r="V21" s="150">
        <f t="shared" ref="V21:V84" si="8">IF($I21="","",EDATE($I21,24)-1)</f>
        <v>46478</v>
      </c>
      <c r="W21" s="150">
        <f t="shared" si="4"/>
        <v>46479</v>
      </c>
      <c r="X21" s="150">
        <f t="shared" ref="X21:X84" si="9">IF($I21="","",EDATE($I21,36)-1)</f>
        <v>46844</v>
      </c>
      <c r="Y21" s="220" t="str">
        <f t="shared" ref="Y21:Y84" si="10">IF(S21="","",IF(S21&gt;=DATE(2025,4,2),"○","×"))</f>
        <v>○</v>
      </c>
      <c r="Z21" s="365" t="str">
        <f t="shared" ref="Z21:Z84" si="11">IF(S21="","",IF(S21&lt;=DATE(2027,3,31),"○","×"))</f>
        <v>○</v>
      </c>
      <c r="AA21" s="219" t="str">
        <f t="shared" ref="AA21:AA84" si="12">IF(J21="","",IF(J21="既存","○","×"))</f>
        <v>○</v>
      </c>
      <c r="AB21" s="217" t="str">
        <f t="shared" ref="AB21:AB84" si="13">IF(Y21="","",IF(AND(Y21="○",Z21="○",AA21="○"),"◎",IF(AND(M21="○",AA21="×"),"国","")))</f>
        <v>◎</v>
      </c>
      <c r="AC21" s="220" t="str">
        <f>IF(U21="","",IF(U21&gt;=DATE(2025,4,2),"○","×"))</f>
        <v>○</v>
      </c>
      <c r="AD21" s="218" t="str">
        <f>IF(U21="","",IF(U21&lt;=DATE(2027,3,31),"○","×"))</f>
        <v>○</v>
      </c>
      <c r="AE21" s="219" t="str">
        <f t="shared" si="5"/>
        <v>×</v>
      </c>
      <c r="AF21" s="217" t="str">
        <f t="shared" ref="AF21:AF84" si="14">IF(N21="あり","国交付済",IF(P21="あり","交付済",IF(I21="","",IF(AE21="◎","◎","×"))))</f>
        <v>国交付済</v>
      </c>
      <c r="AG21" s="258" t="str">
        <f t="shared" ref="AG21:AG84" si="15">_xlfn.IFS(AND(AF21="◎",AA21="×"),"◎新",AND(AF21="◎",AA21="○"),"◎既存",NOT(AF21="◎"),"")</f>
        <v/>
      </c>
      <c r="AH21" s="220" t="str">
        <f t="shared" ref="AH21:AH84" si="16">IF(W21="","",IF(W21&gt;=DATE(2025,4,2),"○","×"))</f>
        <v>○</v>
      </c>
      <c r="AI21" s="218" t="str">
        <f t="shared" ref="AI21:AI84" si="17">IF(W21="","",IF(W21&lt;=DATE(2027,3,31),"○","×"))</f>
        <v>×</v>
      </c>
      <c r="AJ21" s="219" t="str">
        <f t="shared" ref="AJ21:AJ84" si="18">IF(V21="","",IF(AND(AH21="○",AI21="○",AE21="×"),"◎","×"))</f>
        <v>×</v>
      </c>
      <c r="AK21" s="221" t="str">
        <f t="shared" ref="AK21:AK84" si="19">IF(K21="多年生","○","")</f>
        <v/>
      </c>
      <c r="AL21" s="217" t="str">
        <f t="shared" ref="AL21:AL84" si="20">IF(Q21="あり","交付済",IF(AJ21="","",IF(AND(AJ21="◎",AK21="○"),"◎","×")))</f>
        <v>×</v>
      </c>
      <c r="AM21" s="217" t="str">
        <f t="shared" ref="AM21:AM84" si="21">_xlfn.IFS(AND(AL21="◎",AA21="×"),"◎新",AND(AL21="◎",AA21="○"),"◎既存",NOT(AL21="◎"),"")</f>
        <v/>
      </c>
      <c r="AO21" s="151" t="str">
        <f t="shared" si="6"/>
        <v>２年目中</v>
      </c>
      <c r="AP21" s="431">
        <f t="shared" ref="AP21:AP84" si="22">IF(I21="","",_xlfn.DAYS("R9.3.31",I21))</f>
        <v>728</v>
      </c>
      <c r="AS21" s="436"/>
      <c r="AZ21" s="151" t="str">
        <f t="shared" ref="AZ21:AZ84" si="23">IF(AP21="","",IF(AP21&lt;365,"１年目中",IF(AP21&lt;=730,"２年目中",IF(AP21&lt;=1095,"３年目中","転換完了"))))</f>
        <v>２年目中</v>
      </c>
    </row>
    <row r="22" spans="2:52" ht="30" customHeight="1">
      <c r="B22" s="431">
        <v>3</v>
      </c>
      <c r="C22" s="781" t="s">
        <v>234</v>
      </c>
      <c r="D22" s="781"/>
      <c r="E22" s="431" t="s">
        <v>350</v>
      </c>
      <c r="F22" s="431">
        <v>20.34</v>
      </c>
      <c r="G22" s="450" t="s">
        <v>333</v>
      </c>
      <c r="H22" s="400">
        <f t="shared" si="0"/>
        <v>20.34</v>
      </c>
      <c r="I22" s="411">
        <v>46030</v>
      </c>
      <c r="J22" s="150" t="s">
        <v>295</v>
      </c>
      <c r="K22" s="150"/>
      <c r="L22" s="432" t="s">
        <v>163</v>
      </c>
      <c r="M22" s="388" t="str">
        <f t="shared" si="7"/>
        <v>○</v>
      </c>
      <c r="N22" s="409" t="s">
        <v>346</v>
      </c>
      <c r="O22" s="409" t="s">
        <v>345</v>
      </c>
      <c r="P22" s="537" t="s">
        <v>345</v>
      </c>
      <c r="Q22" s="536" t="s">
        <v>345</v>
      </c>
      <c r="S22" s="150">
        <f t="shared" si="1"/>
        <v>46030</v>
      </c>
      <c r="T22" s="150">
        <f t="shared" si="2"/>
        <v>46394</v>
      </c>
      <c r="U22" s="150">
        <f t="shared" si="3"/>
        <v>46395</v>
      </c>
      <c r="V22" s="150">
        <f t="shared" si="8"/>
        <v>46759</v>
      </c>
      <c r="W22" s="150">
        <f t="shared" si="4"/>
        <v>46760</v>
      </c>
      <c r="X22" s="150">
        <f t="shared" si="9"/>
        <v>47125</v>
      </c>
      <c r="Y22" s="220" t="str">
        <f t="shared" si="10"/>
        <v>○</v>
      </c>
      <c r="Z22" s="365" t="str">
        <f t="shared" si="11"/>
        <v>○</v>
      </c>
      <c r="AA22" s="219" t="str">
        <f t="shared" si="12"/>
        <v>×</v>
      </c>
      <c r="AB22" s="217" t="str">
        <f t="shared" si="13"/>
        <v>国</v>
      </c>
      <c r="AC22" s="220" t="str">
        <f t="shared" ref="AC22:AC85" si="24">IF(U22="","",IF(U22&gt;=DATE(2025,4,2),"○","×"))</f>
        <v>○</v>
      </c>
      <c r="AD22" s="218" t="str">
        <f t="shared" ref="AD22:AD85" si="25">IF(U22="","",IF(U22&lt;=DATE(2027,3,31),"○","×"))</f>
        <v>○</v>
      </c>
      <c r="AE22" s="219" t="str">
        <f t="shared" si="5"/>
        <v>×</v>
      </c>
      <c r="AF22" s="217" t="str">
        <f t="shared" si="14"/>
        <v>国交付済</v>
      </c>
      <c r="AG22" s="258" t="str">
        <f t="shared" si="15"/>
        <v/>
      </c>
      <c r="AH22" s="220" t="str">
        <f t="shared" si="16"/>
        <v>○</v>
      </c>
      <c r="AI22" s="218" t="str">
        <f t="shared" si="17"/>
        <v>×</v>
      </c>
      <c r="AJ22" s="219" t="str">
        <f t="shared" si="18"/>
        <v>×</v>
      </c>
      <c r="AK22" s="221" t="str">
        <f t="shared" si="19"/>
        <v/>
      </c>
      <c r="AL22" s="217" t="str">
        <f t="shared" si="20"/>
        <v>×</v>
      </c>
      <c r="AM22" s="217" t="str">
        <f t="shared" si="21"/>
        <v/>
      </c>
      <c r="AO22" s="151" t="str">
        <f t="shared" si="6"/>
        <v>２年目中</v>
      </c>
      <c r="AP22" s="431">
        <f t="shared" si="22"/>
        <v>447</v>
      </c>
      <c r="AZ22" s="151" t="str">
        <f t="shared" si="23"/>
        <v>２年目中</v>
      </c>
    </row>
    <row r="23" spans="2:52" ht="30" customHeight="1">
      <c r="B23" s="431">
        <v>4</v>
      </c>
      <c r="C23" s="781" t="s">
        <v>235</v>
      </c>
      <c r="D23" s="781"/>
      <c r="E23" s="431" t="s">
        <v>350</v>
      </c>
      <c r="F23" s="431">
        <v>30.56</v>
      </c>
      <c r="G23" s="450" t="s">
        <v>347</v>
      </c>
      <c r="H23" s="400">
        <f t="shared" si="0"/>
        <v>30.56</v>
      </c>
      <c r="I23" s="411">
        <v>46007</v>
      </c>
      <c r="J23" s="150" t="s">
        <v>295</v>
      </c>
      <c r="K23" s="150"/>
      <c r="L23" s="432" t="s">
        <v>163</v>
      </c>
      <c r="M23" s="388" t="str">
        <f t="shared" si="7"/>
        <v>×</v>
      </c>
      <c r="N23" s="409" t="s">
        <v>345</v>
      </c>
      <c r="O23" s="409" t="s">
        <v>345</v>
      </c>
      <c r="P23" s="537" t="s">
        <v>345</v>
      </c>
      <c r="Q23" s="536" t="s">
        <v>345</v>
      </c>
      <c r="S23" s="150">
        <f t="shared" si="1"/>
        <v>46007</v>
      </c>
      <c r="T23" s="150">
        <f t="shared" si="2"/>
        <v>46371</v>
      </c>
      <c r="U23" s="150">
        <f t="shared" si="3"/>
        <v>46372</v>
      </c>
      <c r="V23" s="150">
        <f t="shared" si="8"/>
        <v>46736</v>
      </c>
      <c r="W23" s="150">
        <f t="shared" si="4"/>
        <v>46737</v>
      </c>
      <c r="X23" s="150">
        <f t="shared" si="9"/>
        <v>47102</v>
      </c>
      <c r="Y23" s="220" t="str">
        <f t="shared" si="10"/>
        <v>○</v>
      </c>
      <c r="Z23" s="365" t="str">
        <f t="shared" si="11"/>
        <v>○</v>
      </c>
      <c r="AA23" s="219" t="str">
        <f t="shared" si="12"/>
        <v>×</v>
      </c>
      <c r="AB23" s="217" t="str">
        <f t="shared" si="13"/>
        <v/>
      </c>
      <c r="AC23" s="220" t="str">
        <f t="shared" si="24"/>
        <v>○</v>
      </c>
      <c r="AD23" s="218" t="str">
        <f t="shared" si="25"/>
        <v>○</v>
      </c>
      <c r="AE23" s="219" t="str">
        <f t="shared" si="5"/>
        <v>◎</v>
      </c>
      <c r="AF23" s="217" t="str">
        <f t="shared" si="14"/>
        <v>◎</v>
      </c>
      <c r="AG23" s="258" t="str">
        <f t="shared" si="15"/>
        <v>◎新</v>
      </c>
      <c r="AH23" s="220" t="str">
        <f t="shared" si="16"/>
        <v>○</v>
      </c>
      <c r="AI23" s="218" t="str">
        <f t="shared" si="17"/>
        <v>×</v>
      </c>
      <c r="AJ23" s="219" t="str">
        <f t="shared" si="18"/>
        <v>×</v>
      </c>
      <c r="AK23" s="221" t="str">
        <f t="shared" si="19"/>
        <v/>
      </c>
      <c r="AL23" s="217" t="str">
        <f t="shared" si="20"/>
        <v>×</v>
      </c>
      <c r="AM23" s="217" t="str">
        <f t="shared" si="21"/>
        <v/>
      </c>
      <c r="AO23" s="151" t="str">
        <f t="shared" si="6"/>
        <v>２年目中</v>
      </c>
      <c r="AP23" s="431">
        <f t="shared" si="22"/>
        <v>470</v>
      </c>
      <c r="AZ23" s="151" t="str">
        <f t="shared" si="23"/>
        <v>２年目中</v>
      </c>
    </row>
    <row r="24" spans="2:52" ht="30" customHeight="1">
      <c r="B24" s="431">
        <v>5</v>
      </c>
      <c r="C24" s="781" t="s">
        <v>235</v>
      </c>
      <c r="D24" s="781"/>
      <c r="E24" s="431" t="s">
        <v>350</v>
      </c>
      <c r="F24" s="431">
        <v>30.56</v>
      </c>
      <c r="G24" s="450" t="s">
        <v>329</v>
      </c>
      <c r="H24" s="400">
        <f t="shared" si="0"/>
        <v>29.58</v>
      </c>
      <c r="I24" s="411">
        <v>46008</v>
      </c>
      <c r="J24" s="150" t="s">
        <v>295</v>
      </c>
      <c r="K24" s="150"/>
      <c r="L24" s="432" t="s">
        <v>163</v>
      </c>
      <c r="M24" s="388" t="str">
        <f t="shared" si="7"/>
        <v>×</v>
      </c>
      <c r="N24" s="409" t="s">
        <v>345</v>
      </c>
      <c r="O24" s="409" t="s">
        <v>345</v>
      </c>
      <c r="P24" s="537" t="s">
        <v>345</v>
      </c>
      <c r="Q24" s="536" t="s">
        <v>345</v>
      </c>
      <c r="S24" s="150">
        <f t="shared" si="1"/>
        <v>46008</v>
      </c>
      <c r="T24" s="150">
        <f t="shared" si="2"/>
        <v>46372</v>
      </c>
      <c r="U24" s="150">
        <f t="shared" si="3"/>
        <v>46373</v>
      </c>
      <c r="V24" s="150">
        <f t="shared" si="8"/>
        <v>46737</v>
      </c>
      <c r="W24" s="150">
        <f t="shared" si="4"/>
        <v>46738</v>
      </c>
      <c r="X24" s="150">
        <f t="shared" si="9"/>
        <v>47103</v>
      </c>
      <c r="Y24" s="220" t="str">
        <f t="shared" si="10"/>
        <v>○</v>
      </c>
      <c r="Z24" s="365" t="str">
        <f t="shared" si="11"/>
        <v>○</v>
      </c>
      <c r="AA24" s="219" t="str">
        <f t="shared" si="12"/>
        <v>×</v>
      </c>
      <c r="AB24" s="217" t="str">
        <f t="shared" si="13"/>
        <v/>
      </c>
      <c r="AC24" s="220" t="str">
        <f t="shared" si="24"/>
        <v>○</v>
      </c>
      <c r="AD24" s="218" t="str">
        <f t="shared" si="25"/>
        <v>○</v>
      </c>
      <c r="AE24" s="219" t="str">
        <f t="shared" si="5"/>
        <v>◎</v>
      </c>
      <c r="AF24" s="217" t="str">
        <f t="shared" si="14"/>
        <v>◎</v>
      </c>
      <c r="AG24" s="258" t="str">
        <f t="shared" si="15"/>
        <v>◎新</v>
      </c>
      <c r="AH24" s="220" t="str">
        <f t="shared" si="16"/>
        <v>○</v>
      </c>
      <c r="AI24" s="218" t="str">
        <f t="shared" si="17"/>
        <v>×</v>
      </c>
      <c r="AJ24" s="219" t="str">
        <f t="shared" si="18"/>
        <v>×</v>
      </c>
      <c r="AK24" s="221" t="str">
        <f t="shared" si="19"/>
        <v/>
      </c>
      <c r="AL24" s="217" t="str">
        <f t="shared" si="20"/>
        <v>×</v>
      </c>
      <c r="AM24" s="217" t="str">
        <f t="shared" si="21"/>
        <v/>
      </c>
      <c r="AO24" s="151" t="str">
        <f t="shared" si="6"/>
        <v>２年目中</v>
      </c>
      <c r="AP24" s="431">
        <f t="shared" si="22"/>
        <v>469</v>
      </c>
      <c r="AZ24" s="151" t="str">
        <f t="shared" si="23"/>
        <v>２年目中</v>
      </c>
    </row>
    <row r="25" spans="2:52" ht="30" customHeight="1">
      <c r="B25" s="431">
        <v>6</v>
      </c>
      <c r="C25" s="781" t="s">
        <v>236</v>
      </c>
      <c r="D25" s="781"/>
      <c r="E25" s="431" t="s">
        <v>350</v>
      </c>
      <c r="F25" s="431">
        <v>40.67</v>
      </c>
      <c r="G25" s="450" t="s">
        <v>330</v>
      </c>
      <c r="H25" s="400">
        <f t="shared" si="0"/>
        <v>39.36</v>
      </c>
      <c r="I25" s="411">
        <v>46239</v>
      </c>
      <c r="J25" s="150" t="s">
        <v>295</v>
      </c>
      <c r="K25" s="150"/>
      <c r="L25" s="432" t="s">
        <v>163</v>
      </c>
      <c r="M25" s="388" t="str">
        <f t="shared" si="7"/>
        <v>○</v>
      </c>
      <c r="N25" s="409" t="s">
        <v>346</v>
      </c>
      <c r="O25" s="409" t="s">
        <v>345</v>
      </c>
      <c r="P25" s="537" t="s">
        <v>345</v>
      </c>
      <c r="Q25" s="536" t="s">
        <v>345</v>
      </c>
      <c r="S25" s="150">
        <f t="shared" si="1"/>
        <v>46239</v>
      </c>
      <c r="T25" s="150">
        <f t="shared" si="2"/>
        <v>46603</v>
      </c>
      <c r="U25" s="150">
        <f t="shared" si="3"/>
        <v>46604</v>
      </c>
      <c r="V25" s="150">
        <f t="shared" si="8"/>
        <v>46969</v>
      </c>
      <c r="W25" s="150">
        <f t="shared" si="4"/>
        <v>46970</v>
      </c>
      <c r="X25" s="150">
        <f t="shared" si="9"/>
        <v>47334</v>
      </c>
      <c r="Y25" s="220" t="str">
        <f t="shared" si="10"/>
        <v>○</v>
      </c>
      <c r="Z25" s="365" t="str">
        <f t="shared" si="11"/>
        <v>○</v>
      </c>
      <c r="AA25" s="219" t="str">
        <f t="shared" si="12"/>
        <v>×</v>
      </c>
      <c r="AB25" s="217" t="str">
        <f t="shared" si="13"/>
        <v>国</v>
      </c>
      <c r="AC25" s="220" t="str">
        <f t="shared" si="24"/>
        <v>○</v>
      </c>
      <c r="AD25" s="218" t="str">
        <f t="shared" si="25"/>
        <v>×</v>
      </c>
      <c r="AE25" s="219" t="str">
        <f t="shared" si="5"/>
        <v>×</v>
      </c>
      <c r="AF25" s="217" t="str">
        <f t="shared" si="14"/>
        <v>国交付済</v>
      </c>
      <c r="AG25" s="258" t="str">
        <f t="shared" si="15"/>
        <v/>
      </c>
      <c r="AH25" s="220" t="str">
        <f t="shared" si="16"/>
        <v>○</v>
      </c>
      <c r="AI25" s="218" t="str">
        <f t="shared" si="17"/>
        <v>×</v>
      </c>
      <c r="AJ25" s="219" t="str">
        <f t="shared" si="18"/>
        <v>×</v>
      </c>
      <c r="AK25" s="221" t="str">
        <f t="shared" si="19"/>
        <v/>
      </c>
      <c r="AL25" s="217" t="str">
        <f t="shared" si="20"/>
        <v>×</v>
      </c>
      <c r="AM25" s="217" t="str">
        <f t="shared" si="21"/>
        <v/>
      </c>
      <c r="AO25" s="151" t="str">
        <f t="shared" si="6"/>
        <v>１年目中</v>
      </c>
      <c r="AP25" s="431">
        <f t="shared" si="22"/>
        <v>238</v>
      </c>
      <c r="AZ25" s="151" t="str">
        <f t="shared" si="23"/>
        <v>１年目中</v>
      </c>
    </row>
    <row r="26" spans="2:52" ht="30" customHeight="1">
      <c r="B26" s="431">
        <v>7</v>
      </c>
      <c r="C26" s="781" t="s">
        <v>236</v>
      </c>
      <c r="D26" s="781"/>
      <c r="E26" s="431" t="s">
        <v>350</v>
      </c>
      <c r="F26" s="431">
        <v>40.67</v>
      </c>
      <c r="G26" s="450" t="s">
        <v>400</v>
      </c>
      <c r="H26" s="400">
        <f t="shared" si="0"/>
        <v>39.36</v>
      </c>
      <c r="I26" s="411">
        <v>46239</v>
      </c>
      <c r="J26" s="150" t="s">
        <v>296</v>
      </c>
      <c r="K26" s="150"/>
      <c r="L26" s="432" t="s">
        <v>163</v>
      </c>
      <c r="M26" s="388" t="str">
        <f t="shared" si="7"/>
        <v>×</v>
      </c>
      <c r="N26" s="409" t="s">
        <v>345</v>
      </c>
      <c r="O26" s="409" t="s">
        <v>346</v>
      </c>
      <c r="P26" s="537" t="s">
        <v>345</v>
      </c>
      <c r="Q26" s="536" t="s">
        <v>345</v>
      </c>
      <c r="S26" s="150">
        <f t="shared" si="1"/>
        <v>46239</v>
      </c>
      <c r="T26" s="150">
        <f t="shared" si="2"/>
        <v>46603</v>
      </c>
      <c r="U26" s="150">
        <f t="shared" si="3"/>
        <v>46604</v>
      </c>
      <c r="V26" s="150">
        <f t="shared" si="8"/>
        <v>46969</v>
      </c>
      <c r="W26" s="150">
        <f t="shared" si="4"/>
        <v>46970</v>
      </c>
      <c r="X26" s="150">
        <f t="shared" si="9"/>
        <v>47334</v>
      </c>
      <c r="Y26" s="220" t="str">
        <f t="shared" si="10"/>
        <v>○</v>
      </c>
      <c r="Z26" s="365" t="str">
        <f t="shared" si="11"/>
        <v>○</v>
      </c>
      <c r="AA26" s="219" t="str">
        <f t="shared" si="12"/>
        <v>○</v>
      </c>
      <c r="AB26" s="217" t="str">
        <f t="shared" si="13"/>
        <v>◎</v>
      </c>
      <c r="AC26" s="220" t="str">
        <f t="shared" si="24"/>
        <v>○</v>
      </c>
      <c r="AD26" s="218" t="str">
        <f t="shared" si="25"/>
        <v>×</v>
      </c>
      <c r="AE26" s="219" t="str">
        <f t="shared" si="5"/>
        <v>×</v>
      </c>
      <c r="AF26" s="217" t="str">
        <f t="shared" si="14"/>
        <v>×</v>
      </c>
      <c r="AG26" s="258" t="str">
        <f t="shared" si="15"/>
        <v/>
      </c>
      <c r="AH26" s="220" t="str">
        <f t="shared" si="16"/>
        <v>○</v>
      </c>
      <c r="AI26" s="218" t="str">
        <f t="shared" si="17"/>
        <v>×</v>
      </c>
      <c r="AJ26" s="219" t="str">
        <f t="shared" si="18"/>
        <v>×</v>
      </c>
      <c r="AK26" s="221" t="str">
        <f t="shared" si="19"/>
        <v/>
      </c>
      <c r="AL26" s="217" t="str">
        <f t="shared" si="20"/>
        <v>×</v>
      </c>
      <c r="AM26" s="217" t="str">
        <f t="shared" si="21"/>
        <v/>
      </c>
      <c r="AO26" s="151" t="str">
        <f t="shared" si="6"/>
        <v>１年目中</v>
      </c>
      <c r="AP26" s="431">
        <f t="shared" si="22"/>
        <v>238</v>
      </c>
      <c r="AZ26" s="151" t="str">
        <f t="shared" si="23"/>
        <v>１年目中</v>
      </c>
    </row>
    <row r="27" spans="2:52" ht="30" customHeight="1">
      <c r="B27" s="431">
        <v>8</v>
      </c>
      <c r="C27" s="781" t="s">
        <v>236</v>
      </c>
      <c r="D27" s="781"/>
      <c r="E27" s="431" t="s">
        <v>350</v>
      </c>
      <c r="F27" s="431">
        <v>40.67</v>
      </c>
      <c r="G27" s="450" t="s">
        <v>400</v>
      </c>
      <c r="H27" s="400">
        <f t="shared" si="0"/>
        <v>39.36</v>
      </c>
      <c r="I27" s="411">
        <v>45296</v>
      </c>
      <c r="J27" s="150" t="s">
        <v>296</v>
      </c>
      <c r="K27" s="150"/>
      <c r="L27" s="432" t="s">
        <v>163</v>
      </c>
      <c r="M27" s="388" t="str">
        <f t="shared" si="7"/>
        <v>×</v>
      </c>
      <c r="N27" s="409" t="s">
        <v>345</v>
      </c>
      <c r="O27" s="409" t="s">
        <v>346</v>
      </c>
      <c r="P27" s="537" t="s">
        <v>345</v>
      </c>
      <c r="Q27" s="536" t="s">
        <v>345</v>
      </c>
      <c r="S27" s="150">
        <f t="shared" si="1"/>
        <v>45296</v>
      </c>
      <c r="T27" s="150">
        <f t="shared" si="2"/>
        <v>45661</v>
      </c>
      <c r="U27" s="150">
        <f t="shared" si="3"/>
        <v>45662</v>
      </c>
      <c r="V27" s="150">
        <f t="shared" si="8"/>
        <v>46026</v>
      </c>
      <c r="W27" s="150">
        <f t="shared" si="4"/>
        <v>46027</v>
      </c>
      <c r="X27" s="150">
        <f t="shared" si="9"/>
        <v>46391</v>
      </c>
      <c r="Y27" s="220" t="str">
        <f t="shared" si="10"/>
        <v>×</v>
      </c>
      <c r="Z27" s="365" t="str">
        <f t="shared" si="11"/>
        <v>○</v>
      </c>
      <c r="AA27" s="219" t="str">
        <f t="shared" si="12"/>
        <v>○</v>
      </c>
      <c r="AB27" s="217" t="str">
        <f t="shared" si="13"/>
        <v/>
      </c>
      <c r="AC27" s="220" t="str">
        <f t="shared" si="24"/>
        <v>×</v>
      </c>
      <c r="AD27" s="218" t="str">
        <f t="shared" si="25"/>
        <v>○</v>
      </c>
      <c r="AE27" s="219" t="str">
        <f t="shared" si="5"/>
        <v>×</v>
      </c>
      <c r="AF27" s="217" t="str">
        <f t="shared" si="14"/>
        <v>×</v>
      </c>
      <c r="AG27" s="258" t="str">
        <f t="shared" si="15"/>
        <v/>
      </c>
      <c r="AH27" s="220" t="str">
        <f t="shared" si="16"/>
        <v>○</v>
      </c>
      <c r="AI27" s="218" t="str">
        <f t="shared" si="17"/>
        <v>○</v>
      </c>
      <c r="AJ27" s="219" t="str">
        <f t="shared" si="18"/>
        <v>◎</v>
      </c>
      <c r="AK27" s="221" t="str">
        <f t="shared" si="19"/>
        <v/>
      </c>
      <c r="AL27" s="217" t="str">
        <f t="shared" si="20"/>
        <v>×</v>
      </c>
      <c r="AM27" s="217" t="str">
        <f t="shared" si="21"/>
        <v/>
      </c>
      <c r="AN27" s="367"/>
      <c r="AO27" s="151" t="str">
        <f t="shared" si="6"/>
        <v>転換完了</v>
      </c>
      <c r="AP27" s="431">
        <f t="shared" si="22"/>
        <v>1181</v>
      </c>
      <c r="AQ27" s="377"/>
      <c r="AR27" s="377"/>
      <c r="AS27" s="436"/>
      <c r="AZ27" s="151" t="str">
        <f t="shared" si="23"/>
        <v>転換完了</v>
      </c>
    </row>
    <row r="28" spans="2:52" ht="30" customHeight="1">
      <c r="B28" s="431">
        <v>9</v>
      </c>
      <c r="C28" s="781" t="s">
        <v>236</v>
      </c>
      <c r="D28" s="781"/>
      <c r="E28" s="431" t="s">
        <v>350</v>
      </c>
      <c r="F28" s="431">
        <v>40.67</v>
      </c>
      <c r="G28" s="450" t="s">
        <v>400</v>
      </c>
      <c r="H28" s="400">
        <f t="shared" si="0"/>
        <v>39.36</v>
      </c>
      <c r="I28" s="411">
        <v>45296</v>
      </c>
      <c r="J28" s="150" t="s">
        <v>296</v>
      </c>
      <c r="K28" s="150" t="s">
        <v>191</v>
      </c>
      <c r="L28" s="432" t="s">
        <v>164</v>
      </c>
      <c r="M28" s="388" t="str">
        <f t="shared" si="7"/>
        <v>×</v>
      </c>
      <c r="N28" s="409" t="s">
        <v>345</v>
      </c>
      <c r="O28" s="409" t="s">
        <v>346</v>
      </c>
      <c r="P28" s="537" t="s">
        <v>345</v>
      </c>
      <c r="Q28" s="536" t="s">
        <v>346</v>
      </c>
      <c r="S28" s="150">
        <f t="shared" si="1"/>
        <v>45296</v>
      </c>
      <c r="T28" s="150">
        <f t="shared" si="2"/>
        <v>45661</v>
      </c>
      <c r="U28" s="150">
        <f t="shared" si="3"/>
        <v>45662</v>
      </c>
      <c r="V28" s="150">
        <f t="shared" si="8"/>
        <v>46026</v>
      </c>
      <c r="W28" s="150">
        <f t="shared" si="4"/>
        <v>46027</v>
      </c>
      <c r="X28" s="150">
        <f t="shared" si="9"/>
        <v>46391</v>
      </c>
      <c r="Y28" s="220" t="str">
        <f t="shared" si="10"/>
        <v>×</v>
      </c>
      <c r="Z28" s="365" t="str">
        <f t="shared" si="11"/>
        <v>○</v>
      </c>
      <c r="AA28" s="219" t="str">
        <f t="shared" si="12"/>
        <v>○</v>
      </c>
      <c r="AB28" s="217" t="str">
        <f t="shared" si="13"/>
        <v/>
      </c>
      <c r="AC28" s="220" t="str">
        <f t="shared" si="24"/>
        <v>×</v>
      </c>
      <c r="AD28" s="218" t="str">
        <f t="shared" si="25"/>
        <v>○</v>
      </c>
      <c r="AE28" s="219" t="str">
        <f t="shared" si="5"/>
        <v>×</v>
      </c>
      <c r="AF28" s="217" t="str">
        <f t="shared" si="14"/>
        <v>×</v>
      </c>
      <c r="AG28" s="258" t="str">
        <f t="shared" si="15"/>
        <v/>
      </c>
      <c r="AH28" s="220" t="str">
        <f t="shared" si="16"/>
        <v>○</v>
      </c>
      <c r="AI28" s="218" t="str">
        <f t="shared" si="17"/>
        <v>○</v>
      </c>
      <c r="AJ28" s="219" t="str">
        <f t="shared" si="18"/>
        <v>◎</v>
      </c>
      <c r="AK28" s="221" t="str">
        <f t="shared" si="19"/>
        <v>○</v>
      </c>
      <c r="AL28" s="217" t="str">
        <f t="shared" si="20"/>
        <v>交付済</v>
      </c>
      <c r="AM28" s="217" t="str">
        <f t="shared" si="21"/>
        <v/>
      </c>
      <c r="AN28" s="367"/>
      <c r="AO28" s="151" t="str">
        <f t="shared" si="6"/>
        <v>転換完了</v>
      </c>
      <c r="AP28" s="431">
        <f t="shared" si="22"/>
        <v>1181</v>
      </c>
      <c r="AQ28" s="377"/>
      <c r="AR28" s="377"/>
      <c r="AZ28" s="151" t="str">
        <f t="shared" si="23"/>
        <v>転換完了</v>
      </c>
    </row>
    <row r="29" spans="2:52" ht="30" customHeight="1">
      <c r="B29" s="431">
        <v>10</v>
      </c>
      <c r="C29" s="781" t="s">
        <v>236</v>
      </c>
      <c r="D29" s="781"/>
      <c r="E29" s="507" t="s">
        <v>350</v>
      </c>
      <c r="F29" s="507">
        <v>40.67</v>
      </c>
      <c r="G29" s="450" t="s">
        <v>400</v>
      </c>
      <c r="H29" s="400">
        <f t="shared" ref="H29:H43" si="26">IF(F29="","",IF(OR(G29="有機JAS認証書",G29="国補助事業書類",G29="実測書類"),F29,ROUNDDOWN(F29*(1-(IF(E29="畑",$L$3,$L$4))),2)))</f>
        <v>39.36</v>
      </c>
      <c r="I29" s="411">
        <v>45296</v>
      </c>
      <c r="J29" s="150" t="s">
        <v>296</v>
      </c>
      <c r="K29" s="150" t="s">
        <v>191</v>
      </c>
      <c r="L29" s="432" t="s">
        <v>164</v>
      </c>
      <c r="M29" s="388" t="str">
        <f t="shared" si="7"/>
        <v>×</v>
      </c>
      <c r="N29" s="409" t="s">
        <v>345</v>
      </c>
      <c r="O29" s="409" t="s">
        <v>346</v>
      </c>
      <c r="P29" s="537" t="s">
        <v>345</v>
      </c>
      <c r="Q29" s="536" t="s">
        <v>345</v>
      </c>
      <c r="S29" s="150">
        <f t="shared" si="1"/>
        <v>45296</v>
      </c>
      <c r="T29" s="150">
        <f t="shared" si="2"/>
        <v>45661</v>
      </c>
      <c r="U29" s="150">
        <f t="shared" si="3"/>
        <v>45662</v>
      </c>
      <c r="V29" s="150">
        <f t="shared" si="8"/>
        <v>46026</v>
      </c>
      <c r="W29" s="150">
        <f t="shared" si="4"/>
        <v>46027</v>
      </c>
      <c r="X29" s="150">
        <f t="shared" si="9"/>
        <v>46391</v>
      </c>
      <c r="Y29" s="220" t="str">
        <f t="shared" si="10"/>
        <v>×</v>
      </c>
      <c r="Z29" s="365" t="str">
        <f t="shared" si="11"/>
        <v>○</v>
      </c>
      <c r="AA29" s="219" t="str">
        <f t="shared" si="12"/>
        <v>○</v>
      </c>
      <c r="AB29" s="217" t="str">
        <f t="shared" si="13"/>
        <v/>
      </c>
      <c r="AC29" s="220" t="str">
        <f t="shared" si="24"/>
        <v>×</v>
      </c>
      <c r="AD29" s="218" t="str">
        <f t="shared" si="25"/>
        <v>○</v>
      </c>
      <c r="AE29" s="219" t="str">
        <f t="shared" si="5"/>
        <v>×</v>
      </c>
      <c r="AF29" s="217" t="str">
        <f t="shared" si="14"/>
        <v>×</v>
      </c>
      <c r="AG29" s="258" t="str">
        <f t="shared" si="15"/>
        <v/>
      </c>
      <c r="AH29" s="220" t="str">
        <f t="shared" si="16"/>
        <v>○</v>
      </c>
      <c r="AI29" s="218" t="str">
        <f t="shared" si="17"/>
        <v>○</v>
      </c>
      <c r="AJ29" s="219" t="str">
        <f t="shared" si="18"/>
        <v>◎</v>
      </c>
      <c r="AK29" s="221" t="str">
        <f t="shared" si="19"/>
        <v>○</v>
      </c>
      <c r="AL29" s="217" t="str">
        <f t="shared" si="20"/>
        <v>◎</v>
      </c>
      <c r="AM29" s="217" t="str">
        <f t="shared" si="21"/>
        <v>◎既存</v>
      </c>
      <c r="AN29" s="367"/>
      <c r="AO29" s="151" t="str">
        <f t="shared" si="6"/>
        <v>転換完了</v>
      </c>
      <c r="AP29" s="431">
        <f t="shared" si="22"/>
        <v>1181</v>
      </c>
      <c r="AQ29" s="377"/>
      <c r="AR29" s="377"/>
      <c r="AZ29" s="151" t="str">
        <f t="shared" si="23"/>
        <v>転換完了</v>
      </c>
    </row>
    <row r="30" spans="2:52" ht="30" customHeight="1">
      <c r="B30" s="431">
        <v>11</v>
      </c>
      <c r="C30" s="811" t="s">
        <v>236</v>
      </c>
      <c r="D30" s="723"/>
      <c r="E30" s="507" t="s">
        <v>350</v>
      </c>
      <c r="F30" s="507">
        <v>40.67</v>
      </c>
      <c r="G30" s="450" t="s">
        <v>400</v>
      </c>
      <c r="H30" s="400">
        <f t="shared" si="26"/>
        <v>39.36</v>
      </c>
      <c r="I30" s="411">
        <v>45387</v>
      </c>
      <c r="J30" s="150" t="s">
        <v>296</v>
      </c>
      <c r="K30" s="150" t="s">
        <v>191</v>
      </c>
      <c r="L30" s="432" t="s">
        <v>164</v>
      </c>
      <c r="M30" s="388" t="str">
        <f t="shared" si="7"/>
        <v>×</v>
      </c>
      <c r="N30" s="409" t="s">
        <v>345</v>
      </c>
      <c r="O30" s="409" t="s">
        <v>345</v>
      </c>
      <c r="P30" s="537" t="s">
        <v>345</v>
      </c>
      <c r="Q30" s="536" t="s">
        <v>345</v>
      </c>
      <c r="R30" s="17"/>
      <c r="S30" s="150">
        <f t="shared" si="1"/>
        <v>45387</v>
      </c>
      <c r="T30" s="150">
        <f t="shared" si="2"/>
        <v>45751</v>
      </c>
      <c r="U30" s="150">
        <f t="shared" si="3"/>
        <v>45752</v>
      </c>
      <c r="V30" s="150">
        <f t="shared" si="8"/>
        <v>46116</v>
      </c>
      <c r="W30" s="150">
        <f t="shared" si="4"/>
        <v>46117</v>
      </c>
      <c r="X30" s="150">
        <f t="shared" si="9"/>
        <v>46481</v>
      </c>
      <c r="Y30" s="220" t="str">
        <f t="shared" si="10"/>
        <v>×</v>
      </c>
      <c r="Z30" s="365" t="str">
        <f t="shared" si="11"/>
        <v>○</v>
      </c>
      <c r="AA30" s="219" t="str">
        <f t="shared" si="12"/>
        <v>○</v>
      </c>
      <c r="AB30" s="217" t="str">
        <f t="shared" si="13"/>
        <v/>
      </c>
      <c r="AC30" s="220" t="str">
        <f t="shared" si="24"/>
        <v>○</v>
      </c>
      <c r="AD30" s="218" t="str">
        <f t="shared" si="25"/>
        <v>○</v>
      </c>
      <c r="AE30" s="219" t="str">
        <f t="shared" si="5"/>
        <v>◎</v>
      </c>
      <c r="AF30" s="217" t="str">
        <f t="shared" si="14"/>
        <v>◎</v>
      </c>
      <c r="AG30" s="258" t="str">
        <f t="shared" si="15"/>
        <v>◎既存</v>
      </c>
      <c r="AH30" s="220" t="str">
        <f t="shared" si="16"/>
        <v>○</v>
      </c>
      <c r="AI30" s="218" t="str">
        <f t="shared" si="17"/>
        <v>○</v>
      </c>
      <c r="AJ30" s="219" t="str">
        <f t="shared" si="18"/>
        <v>×</v>
      </c>
      <c r="AK30" s="221" t="str">
        <f t="shared" si="19"/>
        <v>○</v>
      </c>
      <c r="AL30" s="217" t="str">
        <f t="shared" si="20"/>
        <v>×</v>
      </c>
      <c r="AM30" s="217" t="str">
        <f t="shared" si="21"/>
        <v/>
      </c>
      <c r="AN30" s="17"/>
      <c r="AO30" s="151" t="str">
        <f t="shared" si="6"/>
        <v>転換完了</v>
      </c>
      <c r="AP30" s="431">
        <f t="shared" si="22"/>
        <v>1090</v>
      </c>
      <c r="AQ30" s="17"/>
      <c r="AR30" s="17"/>
      <c r="AZ30" s="151" t="str">
        <f t="shared" si="23"/>
        <v>３年目中</v>
      </c>
    </row>
    <row r="31" spans="2:52" ht="30" customHeight="1">
      <c r="B31" s="431">
        <v>12</v>
      </c>
      <c r="C31" s="811" t="s">
        <v>237</v>
      </c>
      <c r="D31" s="723"/>
      <c r="E31" s="507" t="s">
        <v>351</v>
      </c>
      <c r="F31" s="507">
        <v>200.78</v>
      </c>
      <c r="G31" s="450" t="s">
        <v>333</v>
      </c>
      <c r="H31" s="400">
        <f t="shared" si="26"/>
        <v>200.78</v>
      </c>
      <c r="I31" s="411">
        <v>45385</v>
      </c>
      <c r="J31" s="150" t="s">
        <v>295</v>
      </c>
      <c r="K31" s="150" t="s">
        <v>191</v>
      </c>
      <c r="L31" s="432" t="s">
        <v>164</v>
      </c>
      <c r="M31" s="388" t="str">
        <f t="shared" si="7"/>
        <v>×</v>
      </c>
      <c r="N31" s="409" t="s">
        <v>345</v>
      </c>
      <c r="O31" s="409" t="s">
        <v>346</v>
      </c>
      <c r="P31" s="537" t="s">
        <v>345</v>
      </c>
      <c r="Q31" s="536" t="s">
        <v>345</v>
      </c>
      <c r="S31" s="150">
        <f t="shared" si="1"/>
        <v>45385</v>
      </c>
      <c r="T31" s="150">
        <f t="shared" si="2"/>
        <v>45749</v>
      </c>
      <c r="U31" s="150">
        <f t="shared" si="3"/>
        <v>45750</v>
      </c>
      <c r="V31" s="150">
        <f t="shared" si="8"/>
        <v>46114</v>
      </c>
      <c r="W31" s="150">
        <f t="shared" si="4"/>
        <v>46115</v>
      </c>
      <c r="X31" s="150">
        <f t="shared" si="9"/>
        <v>46479</v>
      </c>
      <c r="Y31" s="220" t="str">
        <f t="shared" si="10"/>
        <v>×</v>
      </c>
      <c r="Z31" s="365" t="str">
        <f t="shared" si="11"/>
        <v>○</v>
      </c>
      <c r="AA31" s="219" t="str">
        <f t="shared" si="12"/>
        <v>×</v>
      </c>
      <c r="AB31" s="217" t="str">
        <f t="shared" si="13"/>
        <v/>
      </c>
      <c r="AC31" s="220" t="str">
        <f t="shared" si="24"/>
        <v>○</v>
      </c>
      <c r="AD31" s="218" t="str">
        <f t="shared" si="25"/>
        <v>○</v>
      </c>
      <c r="AE31" s="219" t="str">
        <f t="shared" si="5"/>
        <v>◎</v>
      </c>
      <c r="AF31" s="217" t="str">
        <f t="shared" si="14"/>
        <v>◎</v>
      </c>
      <c r="AG31" s="258" t="str">
        <f t="shared" si="15"/>
        <v>◎新</v>
      </c>
      <c r="AH31" s="220" t="str">
        <f t="shared" si="16"/>
        <v>○</v>
      </c>
      <c r="AI31" s="218" t="str">
        <f t="shared" si="17"/>
        <v>○</v>
      </c>
      <c r="AJ31" s="219" t="str">
        <f t="shared" si="18"/>
        <v>×</v>
      </c>
      <c r="AK31" s="221" t="str">
        <f t="shared" si="19"/>
        <v>○</v>
      </c>
      <c r="AL31" s="217" t="str">
        <f t="shared" si="20"/>
        <v>×</v>
      </c>
      <c r="AM31" s="217" t="str">
        <f t="shared" si="21"/>
        <v/>
      </c>
      <c r="AO31" s="151" t="str">
        <f t="shared" si="6"/>
        <v>転換完了</v>
      </c>
      <c r="AP31" s="431">
        <f t="shared" si="22"/>
        <v>1092</v>
      </c>
      <c r="AZ31" s="151" t="str">
        <f t="shared" si="23"/>
        <v>３年目中</v>
      </c>
    </row>
    <row r="32" spans="2:52" ht="30" customHeight="1">
      <c r="B32" s="431">
        <v>13</v>
      </c>
      <c r="C32" s="811" t="s">
        <v>334</v>
      </c>
      <c r="D32" s="723"/>
      <c r="E32" s="507" t="s">
        <v>351</v>
      </c>
      <c r="F32" s="507">
        <v>200.78</v>
      </c>
      <c r="G32" s="450" t="s">
        <v>354</v>
      </c>
      <c r="H32" s="400">
        <f t="shared" si="26"/>
        <v>200.78</v>
      </c>
      <c r="I32" s="411">
        <v>45385</v>
      </c>
      <c r="J32" s="150" t="s">
        <v>296</v>
      </c>
      <c r="K32" s="222"/>
      <c r="L32" s="432" t="s">
        <v>163</v>
      </c>
      <c r="M32" s="388" t="str">
        <f t="shared" si="7"/>
        <v>×</v>
      </c>
      <c r="N32" s="409" t="s">
        <v>345</v>
      </c>
      <c r="O32" s="409" t="s">
        <v>345</v>
      </c>
      <c r="P32" s="537" t="s">
        <v>345</v>
      </c>
      <c r="Q32" s="536" t="s">
        <v>345</v>
      </c>
      <c r="S32" s="150">
        <f t="shared" si="1"/>
        <v>45385</v>
      </c>
      <c r="T32" s="150">
        <f t="shared" si="2"/>
        <v>45749</v>
      </c>
      <c r="U32" s="150">
        <f t="shared" si="3"/>
        <v>45750</v>
      </c>
      <c r="V32" s="150">
        <f t="shared" si="8"/>
        <v>46114</v>
      </c>
      <c r="W32" s="150">
        <f t="shared" si="4"/>
        <v>46115</v>
      </c>
      <c r="X32" s="150">
        <f t="shared" si="9"/>
        <v>46479</v>
      </c>
      <c r="Y32" s="220" t="str">
        <f t="shared" si="10"/>
        <v>×</v>
      </c>
      <c r="Z32" s="365" t="str">
        <f t="shared" si="11"/>
        <v>○</v>
      </c>
      <c r="AA32" s="219" t="str">
        <f t="shared" si="12"/>
        <v>○</v>
      </c>
      <c r="AB32" s="217" t="str">
        <f t="shared" si="13"/>
        <v/>
      </c>
      <c r="AC32" s="220" t="str">
        <f t="shared" si="24"/>
        <v>○</v>
      </c>
      <c r="AD32" s="218" t="str">
        <f t="shared" si="25"/>
        <v>○</v>
      </c>
      <c r="AE32" s="219" t="str">
        <f t="shared" si="5"/>
        <v>◎</v>
      </c>
      <c r="AF32" s="217" t="str">
        <f t="shared" si="14"/>
        <v>◎</v>
      </c>
      <c r="AG32" s="258" t="str">
        <f t="shared" si="15"/>
        <v>◎既存</v>
      </c>
      <c r="AH32" s="220" t="str">
        <f t="shared" si="16"/>
        <v>○</v>
      </c>
      <c r="AI32" s="218" t="str">
        <f t="shared" si="17"/>
        <v>○</v>
      </c>
      <c r="AJ32" s="219" t="str">
        <f t="shared" si="18"/>
        <v>×</v>
      </c>
      <c r="AK32" s="221" t="str">
        <f t="shared" si="19"/>
        <v/>
      </c>
      <c r="AL32" s="217" t="str">
        <f t="shared" si="20"/>
        <v>×</v>
      </c>
      <c r="AM32" s="217" t="str">
        <f t="shared" si="21"/>
        <v/>
      </c>
      <c r="AO32" s="151" t="str">
        <f t="shared" si="6"/>
        <v>転換完了</v>
      </c>
      <c r="AP32" s="431">
        <f t="shared" si="22"/>
        <v>1092</v>
      </c>
      <c r="AZ32" s="151" t="str">
        <f t="shared" si="23"/>
        <v>３年目中</v>
      </c>
    </row>
    <row r="33" spans="2:52" ht="30" customHeight="1">
      <c r="B33" s="431">
        <v>14</v>
      </c>
      <c r="C33" s="811" t="s">
        <v>335</v>
      </c>
      <c r="D33" s="723"/>
      <c r="E33" s="507" t="s">
        <v>351</v>
      </c>
      <c r="F33" s="507">
        <v>50.89</v>
      </c>
      <c r="G33" s="450" t="s">
        <v>333</v>
      </c>
      <c r="H33" s="400">
        <f t="shared" si="26"/>
        <v>50.89</v>
      </c>
      <c r="I33" s="411">
        <v>45837</v>
      </c>
      <c r="J33" s="150" t="s">
        <v>295</v>
      </c>
      <c r="K33" s="150" t="s">
        <v>191</v>
      </c>
      <c r="L33" s="432" t="s">
        <v>164</v>
      </c>
      <c r="M33" s="388" t="str">
        <f t="shared" si="7"/>
        <v>×</v>
      </c>
      <c r="N33" s="409" t="s">
        <v>345</v>
      </c>
      <c r="O33" s="409" t="s">
        <v>345</v>
      </c>
      <c r="P33" s="537" t="s">
        <v>345</v>
      </c>
      <c r="Q33" s="536" t="s">
        <v>345</v>
      </c>
      <c r="S33" s="150">
        <f t="shared" si="1"/>
        <v>45837</v>
      </c>
      <c r="T33" s="150">
        <f t="shared" si="2"/>
        <v>46201</v>
      </c>
      <c r="U33" s="150">
        <f t="shared" si="3"/>
        <v>46202</v>
      </c>
      <c r="V33" s="150">
        <f t="shared" si="8"/>
        <v>46566</v>
      </c>
      <c r="W33" s="150">
        <f t="shared" si="4"/>
        <v>46567</v>
      </c>
      <c r="X33" s="150">
        <f t="shared" si="9"/>
        <v>46932</v>
      </c>
      <c r="Y33" s="220" t="str">
        <f t="shared" si="10"/>
        <v>○</v>
      </c>
      <c r="Z33" s="365" t="str">
        <f t="shared" si="11"/>
        <v>○</v>
      </c>
      <c r="AA33" s="219" t="str">
        <f t="shared" si="12"/>
        <v>×</v>
      </c>
      <c r="AB33" s="217" t="str">
        <f t="shared" si="13"/>
        <v/>
      </c>
      <c r="AC33" s="220" t="str">
        <f t="shared" si="24"/>
        <v>○</v>
      </c>
      <c r="AD33" s="218" t="str">
        <f t="shared" si="25"/>
        <v>○</v>
      </c>
      <c r="AE33" s="219" t="str">
        <f t="shared" si="5"/>
        <v>◎</v>
      </c>
      <c r="AF33" s="217" t="str">
        <f t="shared" si="14"/>
        <v>◎</v>
      </c>
      <c r="AG33" s="258" t="str">
        <f t="shared" si="15"/>
        <v>◎新</v>
      </c>
      <c r="AH33" s="220" t="str">
        <f t="shared" si="16"/>
        <v>○</v>
      </c>
      <c r="AI33" s="218" t="str">
        <f t="shared" si="17"/>
        <v>×</v>
      </c>
      <c r="AJ33" s="219" t="str">
        <f t="shared" si="18"/>
        <v>×</v>
      </c>
      <c r="AK33" s="221" t="str">
        <f t="shared" si="19"/>
        <v>○</v>
      </c>
      <c r="AL33" s="217" t="str">
        <f t="shared" si="20"/>
        <v>×</v>
      </c>
      <c r="AM33" s="217" t="str">
        <f t="shared" si="21"/>
        <v/>
      </c>
      <c r="AO33" s="151" t="str">
        <f t="shared" si="6"/>
        <v>２年目中</v>
      </c>
      <c r="AP33" s="431">
        <f t="shared" si="22"/>
        <v>640</v>
      </c>
      <c r="AZ33" s="151" t="str">
        <f t="shared" si="23"/>
        <v>２年目中</v>
      </c>
    </row>
    <row r="34" spans="2:52" ht="30" customHeight="1">
      <c r="B34" s="431">
        <v>15</v>
      </c>
      <c r="C34" s="811" t="s">
        <v>336</v>
      </c>
      <c r="D34" s="723"/>
      <c r="E34" s="507" t="s">
        <v>351</v>
      </c>
      <c r="F34" s="344">
        <v>25.01</v>
      </c>
      <c r="G34" s="450" t="s">
        <v>347</v>
      </c>
      <c r="H34" s="400">
        <f t="shared" si="26"/>
        <v>25.01</v>
      </c>
      <c r="I34" s="411">
        <v>45472</v>
      </c>
      <c r="J34" s="150" t="s">
        <v>295</v>
      </c>
      <c r="K34" s="150" t="s">
        <v>191</v>
      </c>
      <c r="L34" s="432" t="s">
        <v>165</v>
      </c>
      <c r="M34" s="388" t="str">
        <f t="shared" si="7"/>
        <v>×</v>
      </c>
      <c r="N34" s="409" t="s">
        <v>345</v>
      </c>
      <c r="O34" s="409" t="s">
        <v>345</v>
      </c>
      <c r="P34" s="537" t="s">
        <v>345</v>
      </c>
      <c r="Q34" s="536" t="s">
        <v>345</v>
      </c>
      <c r="S34" s="150">
        <f t="shared" si="1"/>
        <v>45472</v>
      </c>
      <c r="T34" s="150">
        <f t="shared" si="2"/>
        <v>45836</v>
      </c>
      <c r="U34" s="150">
        <f t="shared" si="3"/>
        <v>45837</v>
      </c>
      <c r="V34" s="150">
        <f t="shared" si="8"/>
        <v>46201</v>
      </c>
      <c r="W34" s="150">
        <f t="shared" si="4"/>
        <v>46202</v>
      </c>
      <c r="X34" s="150">
        <f t="shared" si="9"/>
        <v>46566</v>
      </c>
      <c r="Y34" s="220" t="str">
        <f t="shared" si="10"/>
        <v>×</v>
      </c>
      <c r="Z34" s="365" t="str">
        <f t="shared" si="11"/>
        <v>○</v>
      </c>
      <c r="AA34" s="219" t="str">
        <f t="shared" si="12"/>
        <v>×</v>
      </c>
      <c r="AB34" s="217" t="str">
        <f t="shared" si="13"/>
        <v/>
      </c>
      <c r="AC34" s="220" t="str">
        <f t="shared" si="24"/>
        <v>○</v>
      </c>
      <c r="AD34" s="218" t="str">
        <f t="shared" si="25"/>
        <v>○</v>
      </c>
      <c r="AE34" s="219" t="str">
        <f t="shared" si="5"/>
        <v>◎</v>
      </c>
      <c r="AF34" s="217" t="str">
        <f t="shared" si="14"/>
        <v>◎</v>
      </c>
      <c r="AG34" s="258" t="str">
        <f t="shared" si="15"/>
        <v>◎新</v>
      </c>
      <c r="AH34" s="220" t="str">
        <f t="shared" si="16"/>
        <v>○</v>
      </c>
      <c r="AI34" s="218" t="str">
        <f t="shared" si="17"/>
        <v>○</v>
      </c>
      <c r="AJ34" s="219" t="str">
        <f t="shared" si="18"/>
        <v>×</v>
      </c>
      <c r="AK34" s="221" t="str">
        <f t="shared" si="19"/>
        <v>○</v>
      </c>
      <c r="AL34" s="217" t="str">
        <f t="shared" si="20"/>
        <v>×</v>
      </c>
      <c r="AM34" s="217" t="str">
        <f t="shared" si="21"/>
        <v/>
      </c>
      <c r="AO34" s="151" t="str">
        <f t="shared" si="6"/>
        <v>転換完了</v>
      </c>
      <c r="AP34" s="431">
        <f t="shared" si="22"/>
        <v>1005</v>
      </c>
      <c r="AZ34" s="151" t="str">
        <f t="shared" si="23"/>
        <v>３年目中</v>
      </c>
    </row>
    <row r="35" spans="2:52" ht="30" customHeight="1">
      <c r="B35" s="431">
        <v>16</v>
      </c>
      <c r="C35" s="811" t="s">
        <v>337</v>
      </c>
      <c r="D35" s="723"/>
      <c r="E35" s="507" t="s">
        <v>351</v>
      </c>
      <c r="F35" s="507">
        <v>45.23</v>
      </c>
      <c r="G35" s="450" t="s">
        <v>329</v>
      </c>
      <c r="H35" s="400">
        <f t="shared" si="26"/>
        <v>43.87</v>
      </c>
      <c r="I35" s="411">
        <v>45354</v>
      </c>
      <c r="J35" s="150" t="s">
        <v>296</v>
      </c>
      <c r="K35" s="150" t="s">
        <v>191</v>
      </c>
      <c r="L35" s="432" t="s">
        <v>165</v>
      </c>
      <c r="M35" s="388" t="str">
        <f t="shared" si="7"/>
        <v>×</v>
      </c>
      <c r="N35" s="409" t="s">
        <v>345</v>
      </c>
      <c r="O35" s="409" t="s">
        <v>345</v>
      </c>
      <c r="P35" s="537" t="s">
        <v>345</v>
      </c>
      <c r="Q35" s="536" t="s">
        <v>345</v>
      </c>
      <c r="S35" s="150">
        <f t="shared" si="1"/>
        <v>45354</v>
      </c>
      <c r="T35" s="150">
        <f t="shared" si="2"/>
        <v>45718</v>
      </c>
      <c r="U35" s="150">
        <f t="shared" si="3"/>
        <v>45719</v>
      </c>
      <c r="V35" s="150">
        <f t="shared" si="8"/>
        <v>46083</v>
      </c>
      <c r="W35" s="150">
        <f t="shared" si="4"/>
        <v>46084</v>
      </c>
      <c r="X35" s="150">
        <f t="shared" si="9"/>
        <v>46448</v>
      </c>
      <c r="Y35" s="220" t="str">
        <f t="shared" si="10"/>
        <v>×</v>
      </c>
      <c r="Z35" s="365" t="str">
        <f t="shared" si="11"/>
        <v>○</v>
      </c>
      <c r="AA35" s="219" t="str">
        <f t="shared" si="12"/>
        <v>○</v>
      </c>
      <c r="AB35" s="217" t="str">
        <f t="shared" si="13"/>
        <v/>
      </c>
      <c r="AC35" s="220" t="str">
        <f t="shared" si="24"/>
        <v>×</v>
      </c>
      <c r="AD35" s="218" t="str">
        <f t="shared" si="25"/>
        <v>○</v>
      </c>
      <c r="AE35" s="219" t="str">
        <f t="shared" si="5"/>
        <v>×</v>
      </c>
      <c r="AF35" s="217" t="str">
        <f t="shared" si="14"/>
        <v>×</v>
      </c>
      <c r="AG35" s="258" t="str">
        <f t="shared" si="15"/>
        <v/>
      </c>
      <c r="AH35" s="220" t="str">
        <f t="shared" si="16"/>
        <v>○</v>
      </c>
      <c r="AI35" s="218" t="str">
        <f t="shared" si="17"/>
        <v>○</v>
      </c>
      <c r="AJ35" s="219" t="str">
        <f t="shared" si="18"/>
        <v>◎</v>
      </c>
      <c r="AK35" s="221" t="str">
        <f t="shared" si="19"/>
        <v>○</v>
      </c>
      <c r="AL35" s="217" t="str">
        <f t="shared" si="20"/>
        <v>◎</v>
      </c>
      <c r="AM35" s="217" t="str">
        <f t="shared" si="21"/>
        <v>◎既存</v>
      </c>
      <c r="AO35" s="151" t="str">
        <f t="shared" si="6"/>
        <v>転換完了</v>
      </c>
      <c r="AP35" s="431">
        <f t="shared" si="22"/>
        <v>1123</v>
      </c>
      <c r="AZ35" s="151" t="str">
        <f t="shared" si="23"/>
        <v>転換完了</v>
      </c>
    </row>
    <row r="36" spans="2:52" ht="30" customHeight="1">
      <c r="B36" s="431">
        <v>17</v>
      </c>
      <c r="C36" s="811" t="s">
        <v>338</v>
      </c>
      <c r="D36" s="723"/>
      <c r="E36" s="507" t="s">
        <v>351</v>
      </c>
      <c r="F36" s="507">
        <v>32.450000000000003</v>
      </c>
      <c r="G36" s="450" t="s">
        <v>330</v>
      </c>
      <c r="H36" s="400">
        <f t="shared" si="26"/>
        <v>31.47</v>
      </c>
      <c r="I36" s="411">
        <v>45354</v>
      </c>
      <c r="J36" s="150" t="s">
        <v>295</v>
      </c>
      <c r="K36" s="150" t="s">
        <v>191</v>
      </c>
      <c r="L36" s="432" t="s">
        <v>164</v>
      </c>
      <c r="M36" s="388" t="str">
        <f t="shared" si="7"/>
        <v>×</v>
      </c>
      <c r="N36" s="409" t="s">
        <v>345</v>
      </c>
      <c r="O36" s="409" t="s">
        <v>345</v>
      </c>
      <c r="P36" s="537" t="s">
        <v>345</v>
      </c>
      <c r="Q36" s="536" t="s">
        <v>345</v>
      </c>
      <c r="S36" s="150">
        <f t="shared" si="1"/>
        <v>45354</v>
      </c>
      <c r="T36" s="150">
        <f t="shared" si="2"/>
        <v>45718</v>
      </c>
      <c r="U36" s="150">
        <f t="shared" si="3"/>
        <v>45719</v>
      </c>
      <c r="V36" s="150">
        <f t="shared" si="8"/>
        <v>46083</v>
      </c>
      <c r="W36" s="150">
        <f t="shared" si="4"/>
        <v>46084</v>
      </c>
      <c r="X36" s="150">
        <f t="shared" si="9"/>
        <v>46448</v>
      </c>
      <c r="Y36" s="220" t="str">
        <f t="shared" si="10"/>
        <v>×</v>
      </c>
      <c r="Z36" s="365" t="str">
        <f t="shared" si="11"/>
        <v>○</v>
      </c>
      <c r="AA36" s="219" t="str">
        <f t="shared" si="12"/>
        <v>×</v>
      </c>
      <c r="AB36" s="217" t="str">
        <f t="shared" si="13"/>
        <v/>
      </c>
      <c r="AC36" s="220" t="str">
        <f t="shared" si="24"/>
        <v>×</v>
      </c>
      <c r="AD36" s="218" t="str">
        <f t="shared" si="25"/>
        <v>○</v>
      </c>
      <c r="AE36" s="219" t="str">
        <f t="shared" si="5"/>
        <v>×</v>
      </c>
      <c r="AF36" s="217" t="str">
        <f t="shared" si="14"/>
        <v>×</v>
      </c>
      <c r="AG36" s="258" t="str">
        <f t="shared" si="15"/>
        <v/>
      </c>
      <c r="AH36" s="220" t="str">
        <f t="shared" si="16"/>
        <v>○</v>
      </c>
      <c r="AI36" s="218" t="str">
        <f t="shared" si="17"/>
        <v>○</v>
      </c>
      <c r="AJ36" s="219" t="str">
        <f t="shared" si="18"/>
        <v>◎</v>
      </c>
      <c r="AK36" s="221" t="str">
        <f t="shared" si="19"/>
        <v>○</v>
      </c>
      <c r="AL36" s="217" t="str">
        <f t="shared" si="20"/>
        <v>◎</v>
      </c>
      <c r="AM36" s="217" t="str">
        <f t="shared" si="21"/>
        <v>◎新</v>
      </c>
      <c r="AO36" s="151" t="str">
        <f t="shared" si="6"/>
        <v>転換完了</v>
      </c>
      <c r="AP36" s="431">
        <f t="shared" si="22"/>
        <v>1123</v>
      </c>
      <c r="AZ36" s="151" t="str">
        <f t="shared" si="23"/>
        <v>転換完了</v>
      </c>
    </row>
    <row r="37" spans="2:52" ht="30" customHeight="1">
      <c r="B37" s="431">
        <v>18</v>
      </c>
      <c r="C37" s="811" t="s">
        <v>339</v>
      </c>
      <c r="D37" s="723"/>
      <c r="E37" s="507" t="s">
        <v>351</v>
      </c>
      <c r="F37" s="507">
        <v>250.67</v>
      </c>
      <c r="G37" s="450" t="s">
        <v>400</v>
      </c>
      <c r="H37" s="400">
        <f t="shared" si="26"/>
        <v>243.14</v>
      </c>
      <c r="I37" s="411">
        <v>45105</v>
      </c>
      <c r="J37" s="150" t="s">
        <v>296</v>
      </c>
      <c r="K37" s="150" t="s">
        <v>191</v>
      </c>
      <c r="L37" s="432" t="s">
        <v>164</v>
      </c>
      <c r="M37" s="388" t="str">
        <f t="shared" si="7"/>
        <v>×</v>
      </c>
      <c r="N37" s="409" t="s">
        <v>345</v>
      </c>
      <c r="O37" s="409" t="s">
        <v>345</v>
      </c>
      <c r="P37" s="537" t="s">
        <v>346</v>
      </c>
      <c r="Q37" s="536" t="s">
        <v>346</v>
      </c>
      <c r="S37" s="150">
        <f t="shared" si="1"/>
        <v>45105</v>
      </c>
      <c r="T37" s="150">
        <f t="shared" si="2"/>
        <v>45470</v>
      </c>
      <c r="U37" s="150">
        <f t="shared" si="3"/>
        <v>45471</v>
      </c>
      <c r="V37" s="150">
        <f t="shared" si="8"/>
        <v>45835</v>
      </c>
      <c r="W37" s="150">
        <f t="shared" si="4"/>
        <v>45836</v>
      </c>
      <c r="X37" s="150">
        <f t="shared" si="9"/>
        <v>46200</v>
      </c>
      <c r="Y37" s="220" t="str">
        <f t="shared" si="10"/>
        <v>×</v>
      </c>
      <c r="Z37" s="365" t="str">
        <f t="shared" si="11"/>
        <v>○</v>
      </c>
      <c r="AA37" s="219" t="str">
        <f t="shared" si="12"/>
        <v>○</v>
      </c>
      <c r="AB37" s="217" t="str">
        <f t="shared" si="13"/>
        <v/>
      </c>
      <c r="AC37" s="220" t="str">
        <f t="shared" si="24"/>
        <v>×</v>
      </c>
      <c r="AD37" s="218" t="str">
        <f t="shared" si="25"/>
        <v>○</v>
      </c>
      <c r="AE37" s="219" t="str">
        <f t="shared" si="5"/>
        <v>×</v>
      </c>
      <c r="AF37" s="217" t="str">
        <f t="shared" si="14"/>
        <v>交付済</v>
      </c>
      <c r="AG37" s="258" t="str">
        <f t="shared" si="15"/>
        <v/>
      </c>
      <c r="AH37" s="220" t="str">
        <f t="shared" si="16"/>
        <v>○</v>
      </c>
      <c r="AI37" s="218" t="str">
        <f t="shared" si="17"/>
        <v>○</v>
      </c>
      <c r="AJ37" s="219" t="str">
        <f t="shared" si="18"/>
        <v>◎</v>
      </c>
      <c r="AK37" s="221" t="str">
        <f t="shared" si="19"/>
        <v>○</v>
      </c>
      <c r="AL37" s="217" t="str">
        <f t="shared" si="20"/>
        <v>交付済</v>
      </c>
      <c r="AM37" s="217" t="str">
        <f t="shared" si="21"/>
        <v/>
      </c>
      <c r="AO37" s="151" t="str">
        <f t="shared" si="6"/>
        <v>転換完了</v>
      </c>
      <c r="AP37" s="431">
        <f t="shared" si="22"/>
        <v>1372</v>
      </c>
      <c r="AZ37" s="151" t="str">
        <f t="shared" si="23"/>
        <v>転換完了</v>
      </c>
    </row>
    <row r="38" spans="2:52" ht="30" customHeight="1">
      <c r="B38" s="431">
        <v>19</v>
      </c>
      <c r="C38" s="811" t="s">
        <v>340</v>
      </c>
      <c r="D38" s="723"/>
      <c r="E38" s="507" t="s">
        <v>350</v>
      </c>
      <c r="F38" s="507">
        <v>250.67</v>
      </c>
      <c r="G38" s="450" t="s">
        <v>354</v>
      </c>
      <c r="H38" s="400">
        <f t="shared" si="26"/>
        <v>250.67</v>
      </c>
      <c r="I38" s="411">
        <v>45105</v>
      </c>
      <c r="J38" s="150" t="s">
        <v>295</v>
      </c>
      <c r="K38" s="150" t="s">
        <v>191</v>
      </c>
      <c r="L38" s="432" t="s">
        <v>165</v>
      </c>
      <c r="M38" s="388" t="str">
        <f t="shared" si="7"/>
        <v>×</v>
      </c>
      <c r="N38" s="409" t="s">
        <v>345</v>
      </c>
      <c r="O38" s="409" t="s">
        <v>345</v>
      </c>
      <c r="P38" s="537" t="s">
        <v>345</v>
      </c>
      <c r="Q38" s="536" t="s">
        <v>345</v>
      </c>
      <c r="S38" s="150">
        <f t="shared" si="1"/>
        <v>45105</v>
      </c>
      <c r="T38" s="150">
        <f t="shared" si="2"/>
        <v>45470</v>
      </c>
      <c r="U38" s="150">
        <f t="shared" si="3"/>
        <v>45471</v>
      </c>
      <c r="V38" s="150">
        <f t="shared" si="8"/>
        <v>45835</v>
      </c>
      <c r="W38" s="150">
        <f t="shared" si="4"/>
        <v>45836</v>
      </c>
      <c r="X38" s="150">
        <f t="shared" si="9"/>
        <v>46200</v>
      </c>
      <c r="Y38" s="220" t="str">
        <f t="shared" si="10"/>
        <v>×</v>
      </c>
      <c r="Z38" s="365" t="str">
        <f t="shared" si="11"/>
        <v>○</v>
      </c>
      <c r="AA38" s="219" t="str">
        <f t="shared" si="12"/>
        <v>×</v>
      </c>
      <c r="AB38" s="217" t="str">
        <f t="shared" si="13"/>
        <v/>
      </c>
      <c r="AC38" s="220" t="str">
        <f t="shared" si="24"/>
        <v>×</v>
      </c>
      <c r="AD38" s="218" t="str">
        <f t="shared" si="25"/>
        <v>○</v>
      </c>
      <c r="AE38" s="219" t="str">
        <f t="shared" si="5"/>
        <v>×</v>
      </c>
      <c r="AF38" s="217" t="str">
        <f t="shared" si="14"/>
        <v>×</v>
      </c>
      <c r="AG38" s="258" t="str">
        <f t="shared" si="15"/>
        <v/>
      </c>
      <c r="AH38" s="220" t="str">
        <f t="shared" si="16"/>
        <v>○</v>
      </c>
      <c r="AI38" s="218" t="str">
        <f t="shared" si="17"/>
        <v>○</v>
      </c>
      <c r="AJ38" s="219" t="str">
        <f t="shared" si="18"/>
        <v>◎</v>
      </c>
      <c r="AK38" s="221" t="str">
        <f t="shared" si="19"/>
        <v>○</v>
      </c>
      <c r="AL38" s="217" t="str">
        <f t="shared" si="20"/>
        <v>◎</v>
      </c>
      <c r="AM38" s="217" t="str">
        <f t="shared" si="21"/>
        <v>◎新</v>
      </c>
      <c r="AO38" s="151" t="str">
        <f t="shared" si="6"/>
        <v>転換完了</v>
      </c>
      <c r="AP38" s="431">
        <f t="shared" si="22"/>
        <v>1372</v>
      </c>
      <c r="AZ38" s="151" t="str">
        <f t="shared" si="23"/>
        <v>転換完了</v>
      </c>
    </row>
    <row r="39" spans="2:52" ht="30" customHeight="1">
      <c r="B39" s="431">
        <v>20</v>
      </c>
      <c r="C39" s="811" t="s">
        <v>341</v>
      </c>
      <c r="D39" s="723"/>
      <c r="E39" s="507" t="s">
        <v>350</v>
      </c>
      <c r="F39" s="507">
        <v>20</v>
      </c>
      <c r="G39" s="450" t="s">
        <v>333</v>
      </c>
      <c r="H39" s="400">
        <f t="shared" si="26"/>
        <v>20</v>
      </c>
      <c r="I39" s="411">
        <v>45385</v>
      </c>
      <c r="J39" s="150" t="s">
        <v>296</v>
      </c>
      <c r="K39" s="150" t="s">
        <v>191</v>
      </c>
      <c r="L39" s="432" t="s">
        <v>164</v>
      </c>
      <c r="M39" s="388" t="str">
        <f t="shared" si="7"/>
        <v>×</v>
      </c>
      <c r="N39" s="409" t="s">
        <v>345</v>
      </c>
      <c r="O39" s="409" t="s">
        <v>345</v>
      </c>
      <c r="P39" s="537" t="s">
        <v>345</v>
      </c>
      <c r="Q39" s="536" t="s">
        <v>345</v>
      </c>
      <c r="S39" s="150">
        <f t="shared" si="1"/>
        <v>45385</v>
      </c>
      <c r="T39" s="150">
        <f t="shared" si="2"/>
        <v>45749</v>
      </c>
      <c r="U39" s="150">
        <f t="shared" si="3"/>
        <v>45750</v>
      </c>
      <c r="V39" s="150">
        <f t="shared" si="8"/>
        <v>46114</v>
      </c>
      <c r="W39" s="150">
        <f t="shared" si="4"/>
        <v>46115</v>
      </c>
      <c r="X39" s="150">
        <f t="shared" si="9"/>
        <v>46479</v>
      </c>
      <c r="Y39" s="220" t="str">
        <f t="shared" si="10"/>
        <v>×</v>
      </c>
      <c r="Z39" s="365" t="str">
        <f t="shared" si="11"/>
        <v>○</v>
      </c>
      <c r="AA39" s="219" t="str">
        <f t="shared" si="12"/>
        <v>○</v>
      </c>
      <c r="AB39" s="217" t="str">
        <f t="shared" si="13"/>
        <v/>
      </c>
      <c r="AC39" s="220" t="str">
        <f t="shared" si="24"/>
        <v>○</v>
      </c>
      <c r="AD39" s="218" t="str">
        <f t="shared" si="25"/>
        <v>○</v>
      </c>
      <c r="AE39" s="219" t="str">
        <f t="shared" si="5"/>
        <v>◎</v>
      </c>
      <c r="AF39" s="217" t="str">
        <f t="shared" si="14"/>
        <v>◎</v>
      </c>
      <c r="AG39" s="258" t="str">
        <f t="shared" si="15"/>
        <v>◎既存</v>
      </c>
      <c r="AH39" s="220" t="str">
        <f t="shared" si="16"/>
        <v>○</v>
      </c>
      <c r="AI39" s="218" t="str">
        <f t="shared" si="17"/>
        <v>○</v>
      </c>
      <c r="AJ39" s="219" t="str">
        <f t="shared" si="18"/>
        <v>×</v>
      </c>
      <c r="AK39" s="221" t="str">
        <f t="shared" si="19"/>
        <v>○</v>
      </c>
      <c r="AL39" s="217" t="str">
        <f t="shared" si="20"/>
        <v>×</v>
      </c>
      <c r="AM39" s="217" t="str">
        <f t="shared" si="21"/>
        <v/>
      </c>
      <c r="AO39" s="151" t="str">
        <f t="shared" si="6"/>
        <v>転換完了</v>
      </c>
      <c r="AP39" s="431">
        <f t="shared" si="22"/>
        <v>1092</v>
      </c>
      <c r="AZ39" s="151" t="str">
        <f t="shared" si="23"/>
        <v>３年目中</v>
      </c>
    </row>
    <row r="40" spans="2:52" ht="30" customHeight="1">
      <c r="B40" s="431">
        <v>21</v>
      </c>
      <c r="C40" s="811" t="s">
        <v>342</v>
      </c>
      <c r="D40" s="723"/>
      <c r="E40" s="507" t="s">
        <v>350</v>
      </c>
      <c r="F40" s="507">
        <v>30</v>
      </c>
      <c r="G40" s="450" t="s">
        <v>347</v>
      </c>
      <c r="H40" s="400">
        <f t="shared" si="26"/>
        <v>30</v>
      </c>
      <c r="I40" s="411">
        <v>45016</v>
      </c>
      <c r="J40" s="150" t="s">
        <v>295</v>
      </c>
      <c r="K40" s="150" t="s">
        <v>191</v>
      </c>
      <c r="L40" s="432" t="s">
        <v>164</v>
      </c>
      <c r="M40" s="388" t="str">
        <f t="shared" si="7"/>
        <v>×</v>
      </c>
      <c r="N40" s="409" t="s">
        <v>345</v>
      </c>
      <c r="O40" s="409" t="s">
        <v>345</v>
      </c>
      <c r="P40" s="537" t="s">
        <v>345</v>
      </c>
      <c r="Q40" s="536" t="s">
        <v>345</v>
      </c>
      <c r="S40" s="150">
        <f t="shared" si="1"/>
        <v>45016</v>
      </c>
      <c r="T40" s="150">
        <f t="shared" si="2"/>
        <v>45381</v>
      </c>
      <c r="U40" s="150">
        <f t="shared" si="3"/>
        <v>45382</v>
      </c>
      <c r="V40" s="150">
        <f t="shared" si="8"/>
        <v>45746</v>
      </c>
      <c r="W40" s="150">
        <f t="shared" si="4"/>
        <v>45747</v>
      </c>
      <c r="X40" s="150">
        <f t="shared" si="9"/>
        <v>46111</v>
      </c>
      <c r="Y40" s="220" t="str">
        <f t="shared" si="10"/>
        <v>×</v>
      </c>
      <c r="Z40" s="365" t="str">
        <f t="shared" si="11"/>
        <v>○</v>
      </c>
      <c r="AA40" s="219" t="str">
        <f t="shared" si="12"/>
        <v>×</v>
      </c>
      <c r="AB40" s="217" t="str">
        <f t="shared" si="13"/>
        <v/>
      </c>
      <c r="AC40" s="220" t="str">
        <f t="shared" si="24"/>
        <v>×</v>
      </c>
      <c r="AD40" s="218" t="str">
        <f t="shared" si="25"/>
        <v>○</v>
      </c>
      <c r="AE40" s="219" t="str">
        <f t="shared" si="5"/>
        <v>×</v>
      </c>
      <c r="AF40" s="217" t="str">
        <f t="shared" si="14"/>
        <v>×</v>
      </c>
      <c r="AG40" s="258" t="str">
        <f t="shared" si="15"/>
        <v/>
      </c>
      <c r="AH40" s="220" t="str">
        <f t="shared" si="16"/>
        <v>×</v>
      </c>
      <c r="AI40" s="218" t="str">
        <f t="shared" si="17"/>
        <v>○</v>
      </c>
      <c r="AJ40" s="219" t="str">
        <f t="shared" si="18"/>
        <v>×</v>
      </c>
      <c r="AK40" s="221" t="str">
        <f t="shared" si="19"/>
        <v>○</v>
      </c>
      <c r="AL40" s="217" t="str">
        <f t="shared" si="20"/>
        <v>×</v>
      </c>
      <c r="AM40" s="217" t="str">
        <f t="shared" si="21"/>
        <v/>
      </c>
      <c r="AO40" s="151" t="str">
        <f t="shared" si="6"/>
        <v>転換完了</v>
      </c>
      <c r="AP40" s="431">
        <f t="shared" si="22"/>
        <v>1461</v>
      </c>
      <c r="AZ40" s="151" t="str">
        <f t="shared" si="23"/>
        <v>転換完了</v>
      </c>
    </row>
    <row r="41" spans="2:52" ht="30" customHeight="1">
      <c r="B41" s="431">
        <v>22</v>
      </c>
      <c r="C41" s="811" t="s">
        <v>355</v>
      </c>
      <c r="D41" s="723"/>
      <c r="E41" s="507" t="s">
        <v>350</v>
      </c>
      <c r="F41" s="507">
        <v>500</v>
      </c>
      <c r="G41" s="450" t="s">
        <v>354</v>
      </c>
      <c r="H41" s="400">
        <f t="shared" si="26"/>
        <v>500</v>
      </c>
      <c r="I41" s="411">
        <v>46239</v>
      </c>
      <c r="J41" s="150" t="s">
        <v>295</v>
      </c>
      <c r="K41" s="150" t="s">
        <v>191</v>
      </c>
      <c r="L41" s="432" t="s">
        <v>164</v>
      </c>
      <c r="M41" s="388" t="str">
        <f t="shared" si="7"/>
        <v>○</v>
      </c>
      <c r="N41" s="409" t="s">
        <v>345</v>
      </c>
      <c r="O41" s="409" t="s">
        <v>345</v>
      </c>
      <c r="P41" s="537" t="s">
        <v>345</v>
      </c>
      <c r="Q41" s="536" t="s">
        <v>345</v>
      </c>
      <c r="S41" s="150">
        <f t="shared" si="1"/>
        <v>46239</v>
      </c>
      <c r="T41" s="150">
        <f t="shared" si="2"/>
        <v>46603</v>
      </c>
      <c r="U41" s="150">
        <f t="shared" si="3"/>
        <v>46604</v>
      </c>
      <c r="V41" s="150">
        <f t="shared" si="8"/>
        <v>46969</v>
      </c>
      <c r="W41" s="150">
        <f t="shared" si="4"/>
        <v>46970</v>
      </c>
      <c r="X41" s="150">
        <f t="shared" si="9"/>
        <v>47334</v>
      </c>
      <c r="Y41" s="220" t="str">
        <f t="shared" si="10"/>
        <v>○</v>
      </c>
      <c r="Z41" s="365" t="str">
        <f t="shared" si="11"/>
        <v>○</v>
      </c>
      <c r="AA41" s="219" t="str">
        <f t="shared" si="12"/>
        <v>×</v>
      </c>
      <c r="AB41" s="217" t="str">
        <f t="shared" si="13"/>
        <v>国</v>
      </c>
      <c r="AC41" s="220" t="str">
        <f t="shared" si="24"/>
        <v>○</v>
      </c>
      <c r="AD41" s="218" t="str">
        <f t="shared" si="25"/>
        <v>×</v>
      </c>
      <c r="AE41" s="219" t="str">
        <f t="shared" si="5"/>
        <v>×</v>
      </c>
      <c r="AF41" s="217" t="str">
        <f t="shared" si="14"/>
        <v>×</v>
      </c>
      <c r="AG41" s="258" t="str">
        <f t="shared" si="15"/>
        <v/>
      </c>
      <c r="AH41" s="220" t="str">
        <f t="shared" si="16"/>
        <v>○</v>
      </c>
      <c r="AI41" s="218" t="str">
        <f t="shared" si="17"/>
        <v>×</v>
      </c>
      <c r="AJ41" s="219" t="str">
        <f t="shared" si="18"/>
        <v>×</v>
      </c>
      <c r="AK41" s="221" t="str">
        <f t="shared" si="19"/>
        <v>○</v>
      </c>
      <c r="AL41" s="217" t="str">
        <f t="shared" si="20"/>
        <v>×</v>
      </c>
      <c r="AM41" s="217" t="str">
        <f t="shared" si="21"/>
        <v/>
      </c>
      <c r="AO41" s="151" t="str">
        <f t="shared" si="6"/>
        <v>１年目中</v>
      </c>
      <c r="AP41" s="431">
        <f t="shared" si="22"/>
        <v>238</v>
      </c>
      <c r="AZ41" s="151" t="str">
        <f t="shared" si="23"/>
        <v>１年目中</v>
      </c>
    </row>
    <row r="42" spans="2:52" ht="30" customHeight="1">
      <c r="B42" s="431">
        <v>23</v>
      </c>
      <c r="C42" s="811" t="s">
        <v>356</v>
      </c>
      <c r="D42" s="723"/>
      <c r="E42" s="507" t="s">
        <v>350</v>
      </c>
      <c r="F42" s="507">
        <v>300</v>
      </c>
      <c r="G42" s="450" t="s">
        <v>333</v>
      </c>
      <c r="H42" s="400">
        <f t="shared" si="26"/>
        <v>300</v>
      </c>
      <c r="I42" s="411">
        <v>45875</v>
      </c>
      <c r="J42" s="150" t="s">
        <v>295</v>
      </c>
      <c r="K42" s="150" t="s">
        <v>191</v>
      </c>
      <c r="L42" s="432" t="s">
        <v>164</v>
      </c>
      <c r="M42" s="388" t="str">
        <f t="shared" si="7"/>
        <v>×</v>
      </c>
      <c r="N42" s="409" t="s">
        <v>345</v>
      </c>
      <c r="O42" s="409" t="s">
        <v>345</v>
      </c>
      <c r="P42" s="537" t="s">
        <v>345</v>
      </c>
      <c r="Q42" s="536" t="s">
        <v>345</v>
      </c>
      <c r="S42" s="150">
        <f t="shared" si="1"/>
        <v>45875</v>
      </c>
      <c r="T42" s="150">
        <f t="shared" si="2"/>
        <v>46239</v>
      </c>
      <c r="U42" s="150">
        <f t="shared" si="3"/>
        <v>46240</v>
      </c>
      <c r="V42" s="150">
        <f t="shared" si="8"/>
        <v>46604</v>
      </c>
      <c r="W42" s="150">
        <f t="shared" si="4"/>
        <v>46605</v>
      </c>
      <c r="X42" s="150">
        <f t="shared" si="9"/>
        <v>46970</v>
      </c>
      <c r="Y42" s="220" t="str">
        <f t="shared" si="10"/>
        <v>○</v>
      </c>
      <c r="Z42" s="365" t="str">
        <f t="shared" si="11"/>
        <v>○</v>
      </c>
      <c r="AA42" s="219" t="str">
        <f t="shared" si="12"/>
        <v>×</v>
      </c>
      <c r="AB42" s="217" t="str">
        <f t="shared" si="13"/>
        <v/>
      </c>
      <c r="AC42" s="220" t="str">
        <f t="shared" si="24"/>
        <v>○</v>
      </c>
      <c r="AD42" s="218" t="str">
        <f t="shared" si="25"/>
        <v>○</v>
      </c>
      <c r="AE42" s="219" t="str">
        <f t="shared" si="5"/>
        <v>◎</v>
      </c>
      <c r="AF42" s="217" t="str">
        <f t="shared" si="14"/>
        <v>◎</v>
      </c>
      <c r="AG42" s="258" t="str">
        <f t="shared" si="15"/>
        <v>◎新</v>
      </c>
      <c r="AH42" s="220" t="str">
        <f t="shared" si="16"/>
        <v>○</v>
      </c>
      <c r="AI42" s="218" t="str">
        <f t="shared" si="17"/>
        <v>×</v>
      </c>
      <c r="AJ42" s="219" t="str">
        <f t="shared" si="18"/>
        <v>×</v>
      </c>
      <c r="AK42" s="221" t="str">
        <f t="shared" si="19"/>
        <v>○</v>
      </c>
      <c r="AL42" s="217" t="str">
        <f t="shared" si="20"/>
        <v>×</v>
      </c>
      <c r="AM42" s="217" t="str">
        <f t="shared" si="21"/>
        <v/>
      </c>
      <c r="AO42" s="151" t="str">
        <f t="shared" si="6"/>
        <v>２年目中</v>
      </c>
      <c r="AP42" s="431">
        <f t="shared" si="22"/>
        <v>602</v>
      </c>
      <c r="AZ42" s="151" t="str">
        <f t="shared" si="23"/>
        <v>２年目中</v>
      </c>
    </row>
    <row r="43" spans="2:52" ht="30" customHeight="1">
      <c r="B43" s="431">
        <v>24</v>
      </c>
      <c r="C43" s="811" t="s">
        <v>360</v>
      </c>
      <c r="D43" s="723"/>
      <c r="E43" s="507" t="s">
        <v>350</v>
      </c>
      <c r="F43" s="507">
        <v>800</v>
      </c>
      <c r="G43" s="450" t="s">
        <v>333</v>
      </c>
      <c r="H43" s="400">
        <f t="shared" si="26"/>
        <v>800</v>
      </c>
      <c r="I43" s="411">
        <v>45383</v>
      </c>
      <c r="J43" s="150" t="s">
        <v>295</v>
      </c>
      <c r="K43" s="150" t="s">
        <v>191</v>
      </c>
      <c r="L43" s="432" t="s">
        <v>161</v>
      </c>
      <c r="M43" s="388" t="str">
        <f t="shared" si="7"/>
        <v>×</v>
      </c>
      <c r="N43" s="409" t="s">
        <v>345</v>
      </c>
      <c r="O43" s="409" t="s">
        <v>345</v>
      </c>
      <c r="P43" s="537" t="s">
        <v>345</v>
      </c>
      <c r="Q43" s="536" t="s">
        <v>345</v>
      </c>
      <c r="S43" s="150">
        <f t="shared" si="1"/>
        <v>45383</v>
      </c>
      <c r="T43" s="150">
        <f t="shared" si="2"/>
        <v>45747</v>
      </c>
      <c r="U43" s="150">
        <f t="shared" si="3"/>
        <v>45748</v>
      </c>
      <c r="V43" s="150">
        <f t="shared" si="8"/>
        <v>46112</v>
      </c>
      <c r="W43" s="150">
        <f t="shared" si="4"/>
        <v>46113</v>
      </c>
      <c r="X43" s="150">
        <f t="shared" si="9"/>
        <v>46477</v>
      </c>
      <c r="Y43" s="220" t="str">
        <f t="shared" si="10"/>
        <v>×</v>
      </c>
      <c r="Z43" s="365" t="str">
        <f t="shared" si="11"/>
        <v>○</v>
      </c>
      <c r="AA43" s="219" t="str">
        <f t="shared" si="12"/>
        <v>×</v>
      </c>
      <c r="AB43" s="217" t="str">
        <f t="shared" si="13"/>
        <v/>
      </c>
      <c r="AC43" s="220" t="str">
        <f t="shared" si="24"/>
        <v>×</v>
      </c>
      <c r="AD43" s="218" t="str">
        <f t="shared" si="25"/>
        <v>○</v>
      </c>
      <c r="AE43" s="219" t="str">
        <f t="shared" si="5"/>
        <v>×</v>
      </c>
      <c r="AF43" s="217" t="str">
        <f t="shared" si="14"/>
        <v>×</v>
      </c>
      <c r="AG43" s="258" t="str">
        <f t="shared" si="15"/>
        <v/>
      </c>
      <c r="AH43" s="220" t="str">
        <f t="shared" si="16"/>
        <v>○</v>
      </c>
      <c r="AI43" s="218" t="str">
        <f t="shared" si="17"/>
        <v>○</v>
      </c>
      <c r="AJ43" s="219" t="str">
        <f t="shared" si="18"/>
        <v>◎</v>
      </c>
      <c r="AK43" s="221" t="str">
        <f t="shared" si="19"/>
        <v>○</v>
      </c>
      <c r="AL43" s="217" t="str">
        <f t="shared" si="20"/>
        <v>◎</v>
      </c>
      <c r="AM43" s="217" t="str">
        <f t="shared" si="21"/>
        <v>◎新</v>
      </c>
      <c r="AO43" s="151" t="str">
        <f t="shared" si="6"/>
        <v>転換完了</v>
      </c>
      <c r="AP43" s="431">
        <f t="shared" si="22"/>
        <v>1094</v>
      </c>
      <c r="AZ43" s="151" t="str">
        <f t="shared" si="23"/>
        <v>３年目中</v>
      </c>
    </row>
    <row r="44" spans="2:52" ht="30" customHeight="1">
      <c r="B44" s="431">
        <v>25</v>
      </c>
      <c r="C44" s="811" t="s">
        <v>458</v>
      </c>
      <c r="D44" s="723"/>
      <c r="E44" s="431" t="s">
        <v>350</v>
      </c>
      <c r="F44" s="382">
        <v>400</v>
      </c>
      <c r="G44" s="450" t="s">
        <v>329</v>
      </c>
      <c r="H44" s="400">
        <f t="shared" si="0"/>
        <v>387.2</v>
      </c>
      <c r="I44" s="411">
        <v>46477</v>
      </c>
      <c r="J44" s="150" t="s">
        <v>295</v>
      </c>
      <c r="K44" s="150" t="s">
        <v>191</v>
      </c>
      <c r="L44" s="432" t="s">
        <v>164</v>
      </c>
      <c r="M44" s="388" t="str">
        <f t="shared" si="7"/>
        <v>○</v>
      </c>
      <c r="N44" s="409" t="s">
        <v>345</v>
      </c>
      <c r="O44" s="409" t="s">
        <v>345</v>
      </c>
      <c r="P44" s="537" t="s">
        <v>345</v>
      </c>
      <c r="Q44" s="536" t="s">
        <v>345</v>
      </c>
      <c r="S44" s="150">
        <f t="shared" si="1"/>
        <v>46477</v>
      </c>
      <c r="T44" s="150">
        <f t="shared" si="2"/>
        <v>46842</v>
      </c>
      <c r="U44" s="150">
        <f t="shared" si="3"/>
        <v>46843</v>
      </c>
      <c r="V44" s="150">
        <f t="shared" si="8"/>
        <v>47207</v>
      </c>
      <c r="W44" s="150">
        <f t="shared" si="4"/>
        <v>47208</v>
      </c>
      <c r="X44" s="150">
        <f t="shared" si="9"/>
        <v>47572</v>
      </c>
      <c r="Y44" s="220" t="str">
        <f t="shared" si="10"/>
        <v>○</v>
      </c>
      <c r="Z44" s="365" t="str">
        <f t="shared" si="11"/>
        <v>○</v>
      </c>
      <c r="AA44" s="219" t="str">
        <f t="shared" si="12"/>
        <v>×</v>
      </c>
      <c r="AB44" s="217" t="str">
        <f t="shared" si="13"/>
        <v>国</v>
      </c>
      <c r="AC44" s="220" t="str">
        <f t="shared" si="24"/>
        <v>○</v>
      </c>
      <c r="AD44" s="218" t="str">
        <f t="shared" si="25"/>
        <v>×</v>
      </c>
      <c r="AE44" s="219" t="str">
        <f t="shared" si="5"/>
        <v>×</v>
      </c>
      <c r="AF44" s="217" t="str">
        <f t="shared" si="14"/>
        <v>×</v>
      </c>
      <c r="AG44" s="258" t="str">
        <f t="shared" si="15"/>
        <v/>
      </c>
      <c r="AH44" s="220" t="str">
        <f t="shared" si="16"/>
        <v>○</v>
      </c>
      <c r="AI44" s="218" t="str">
        <f t="shared" si="17"/>
        <v>×</v>
      </c>
      <c r="AJ44" s="219" t="str">
        <f t="shared" si="18"/>
        <v>×</v>
      </c>
      <c r="AK44" s="221" t="str">
        <f t="shared" si="19"/>
        <v>○</v>
      </c>
      <c r="AL44" s="217" t="str">
        <f t="shared" si="20"/>
        <v>×</v>
      </c>
      <c r="AM44" s="217" t="str">
        <f t="shared" si="21"/>
        <v/>
      </c>
      <c r="AO44" s="151" t="str">
        <f t="shared" si="6"/>
        <v>１年目中</v>
      </c>
      <c r="AP44" s="431">
        <f t="shared" si="22"/>
        <v>0</v>
      </c>
      <c r="AZ44" s="151" t="str">
        <f t="shared" si="23"/>
        <v>１年目中</v>
      </c>
    </row>
    <row r="45" spans="2:52" ht="30" customHeight="1">
      <c r="B45" s="431">
        <v>26</v>
      </c>
      <c r="C45" s="811" t="s">
        <v>459</v>
      </c>
      <c r="D45" s="723"/>
      <c r="E45" s="431" t="s">
        <v>350</v>
      </c>
      <c r="F45" s="382">
        <v>200</v>
      </c>
      <c r="G45" s="450" t="s">
        <v>400</v>
      </c>
      <c r="H45" s="400">
        <f t="shared" si="0"/>
        <v>193.6</v>
      </c>
      <c r="I45" s="411">
        <v>46357</v>
      </c>
      <c r="J45" s="150" t="s">
        <v>296</v>
      </c>
      <c r="K45" s="150" t="s">
        <v>191</v>
      </c>
      <c r="L45" s="432" t="s">
        <v>164</v>
      </c>
      <c r="M45" s="388" t="str">
        <f t="shared" si="7"/>
        <v>×</v>
      </c>
      <c r="N45" s="409" t="s">
        <v>345</v>
      </c>
      <c r="O45" s="409" t="s">
        <v>345</v>
      </c>
      <c r="P45" s="537" t="s">
        <v>345</v>
      </c>
      <c r="Q45" s="536" t="s">
        <v>345</v>
      </c>
      <c r="S45" s="150">
        <f t="shared" si="1"/>
        <v>46357</v>
      </c>
      <c r="T45" s="150">
        <f t="shared" si="2"/>
        <v>46721</v>
      </c>
      <c r="U45" s="150">
        <f t="shared" si="3"/>
        <v>46722</v>
      </c>
      <c r="V45" s="150">
        <f t="shared" si="8"/>
        <v>47087</v>
      </c>
      <c r="W45" s="150">
        <f t="shared" si="4"/>
        <v>47088</v>
      </c>
      <c r="X45" s="150">
        <f t="shared" si="9"/>
        <v>47452</v>
      </c>
      <c r="Y45" s="220" t="str">
        <f t="shared" si="10"/>
        <v>○</v>
      </c>
      <c r="Z45" s="365" t="str">
        <f t="shared" si="11"/>
        <v>○</v>
      </c>
      <c r="AA45" s="219" t="str">
        <f t="shared" si="12"/>
        <v>○</v>
      </c>
      <c r="AB45" s="217" t="str">
        <f t="shared" si="13"/>
        <v>◎</v>
      </c>
      <c r="AC45" s="220" t="str">
        <f t="shared" si="24"/>
        <v>○</v>
      </c>
      <c r="AD45" s="218" t="str">
        <f t="shared" si="25"/>
        <v>×</v>
      </c>
      <c r="AE45" s="219" t="str">
        <f t="shared" si="5"/>
        <v>×</v>
      </c>
      <c r="AF45" s="217" t="str">
        <f t="shared" si="14"/>
        <v>×</v>
      </c>
      <c r="AG45" s="258" t="str">
        <f t="shared" si="15"/>
        <v/>
      </c>
      <c r="AH45" s="220" t="str">
        <f t="shared" si="16"/>
        <v>○</v>
      </c>
      <c r="AI45" s="218" t="str">
        <f t="shared" si="17"/>
        <v>×</v>
      </c>
      <c r="AJ45" s="219" t="str">
        <f t="shared" si="18"/>
        <v>×</v>
      </c>
      <c r="AK45" s="221" t="str">
        <f t="shared" si="19"/>
        <v>○</v>
      </c>
      <c r="AL45" s="217" t="str">
        <f t="shared" si="20"/>
        <v>×</v>
      </c>
      <c r="AM45" s="217" t="str">
        <f t="shared" si="21"/>
        <v/>
      </c>
      <c r="AO45" s="151" t="str">
        <f t="shared" si="6"/>
        <v>１年目中</v>
      </c>
      <c r="AP45" s="431">
        <f t="shared" si="22"/>
        <v>120</v>
      </c>
      <c r="AZ45" s="151" t="str">
        <f t="shared" si="23"/>
        <v>１年目中</v>
      </c>
    </row>
    <row r="46" spans="2:52" ht="30" customHeight="1">
      <c r="B46" s="431">
        <v>27</v>
      </c>
      <c r="C46" s="872"/>
      <c r="D46" s="873"/>
      <c r="E46" s="431"/>
      <c r="F46" s="382"/>
      <c r="G46" s="450"/>
      <c r="H46" s="400" t="str">
        <f t="shared" si="0"/>
        <v/>
      </c>
      <c r="I46" s="411"/>
      <c r="J46" s="150"/>
      <c r="K46" s="150"/>
      <c r="L46" s="432"/>
      <c r="M46" s="388" t="str">
        <f t="shared" si="7"/>
        <v/>
      </c>
      <c r="N46" s="409"/>
      <c r="O46" s="409"/>
      <c r="P46" s="537"/>
      <c r="Q46" s="536"/>
      <c r="S46" s="150" t="str">
        <f t="shared" si="1"/>
        <v/>
      </c>
      <c r="T46" s="150" t="str">
        <f t="shared" si="2"/>
        <v/>
      </c>
      <c r="U46" s="150" t="str">
        <f t="shared" si="3"/>
        <v/>
      </c>
      <c r="V46" s="150" t="str">
        <f t="shared" si="8"/>
        <v/>
      </c>
      <c r="W46" s="150" t="str">
        <f t="shared" si="4"/>
        <v/>
      </c>
      <c r="X46" s="150" t="str">
        <f t="shared" si="9"/>
        <v/>
      </c>
      <c r="Y46" s="220" t="str">
        <f t="shared" si="10"/>
        <v/>
      </c>
      <c r="Z46" s="365" t="str">
        <f t="shared" si="11"/>
        <v/>
      </c>
      <c r="AA46" s="219" t="str">
        <f t="shared" si="12"/>
        <v/>
      </c>
      <c r="AB46" s="217" t="str">
        <f t="shared" si="13"/>
        <v/>
      </c>
      <c r="AC46" s="220" t="str">
        <f t="shared" si="24"/>
        <v/>
      </c>
      <c r="AD46" s="218" t="str">
        <f t="shared" si="25"/>
        <v/>
      </c>
      <c r="AE46" s="219" t="str">
        <f t="shared" si="5"/>
        <v/>
      </c>
      <c r="AF46" s="217" t="str">
        <f t="shared" si="14"/>
        <v/>
      </c>
      <c r="AG46" s="258" t="str">
        <f t="shared" si="15"/>
        <v/>
      </c>
      <c r="AH46" s="220" t="str">
        <f t="shared" si="16"/>
        <v/>
      </c>
      <c r="AI46" s="218" t="str">
        <f t="shared" si="17"/>
        <v/>
      </c>
      <c r="AJ46" s="219" t="str">
        <f t="shared" si="18"/>
        <v/>
      </c>
      <c r="AK46" s="221" t="str">
        <f t="shared" si="19"/>
        <v/>
      </c>
      <c r="AL46" s="217" t="str">
        <f t="shared" si="20"/>
        <v/>
      </c>
      <c r="AM46" s="217" t="str">
        <f t="shared" si="21"/>
        <v/>
      </c>
      <c r="AO46" s="151" t="str">
        <f t="shared" si="6"/>
        <v/>
      </c>
      <c r="AP46" s="431" t="str">
        <f t="shared" si="22"/>
        <v/>
      </c>
      <c r="AZ46" s="151" t="str">
        <f t="shared" si="23"/>
        <v/>
      </c>
    </row>
    <row r="47" spans="2:52" ht="30" customHeight="1">
      <c r="B47" s="431">
        <v>28</v>
      </c>
      <c r="C47" s="872"/>
      <c r="D47" s="873"/>
      <c r="E47" s="431"/>
      <c r="F47" s="382"/>
      <c r="G47" s="450"/>
      <c r="H47" s="400" t="str">
        <f t="shared" si="0"/>
        <v/>
      </c>
      <c r="I47" s="411"/>
      <c r="J47" s="150"/>
      <c r="K47" s="150"/>
      <c r="L47" s="432"/>
      <c r="M47" s="388" t="str">
        <f t="shared" si="7"/>
        <v/>
      </c>
      <c r="N47" s="409"/>
      <c r="O47" s="409"/>
      <c r="P47" s="537"/>
      <c r="Q47" s="536"/>
      <c r="S47" s="150" t="str">
        <f t="shared" si="1"/>
        <v/>
      </c>
      <c r="T47" s="150" t="str">
        <f t="shared" si="2"/>
        <v/>
      </c>
      <c r="U47" s="150" t="str">
        <f t="shared" si="3"/>
        <v/>
      </c>
      <c r="V47" s="150" t="str">
        <f t="shared" si="8"/>
        <v/>
      </c>
      <c r="W47" s="150" t="str">
        <f t="shared" si="4"/>
        <v/>
      </c>
      <c r="X47" s="150" t="str">
        <f t="shared" si="9"/>
        <v/>
      </c>
      <c r="Y47" s="220" t="str">
        <f t="shared" si="10"/>
        <v/>
      </c>
      <c r="Z47" s="365" t="str">
        <f t="shared" si="11"/>
        <v/>
      </c>
      <c r="AA47" s="219" t="str">
        <f t="shared" si="12"/>
        <v/>
      </c>
      <c r="AB47" s="217" t="str">
        <f t="shared" si="13"/>
        <v/>
      </c>
      <c r="AC47" s="220" t="str">
        <f t="shared" si="24"/>
        <v/>
      </c>
      <c r="AD47" s="218" t="str">
        <f t="shared" si="25"/>
        <v/>
      </c>
      <c r="AE47" s="219" t="str">
        <f t="shared" si="5"/>
        <v/>
      </c>
      <c r="AF47" s="217" t="str">
        <f t="shared" si="14"/>
        <v/>
      </c>
      <c r="AG47" s="258" t="str">
        <f t="shared" si="15"/>
        <v/>
      </c>
      <c r="AH47" s="220" t="str">
        <f t="shared" si="16"/>
        <v/>
      </c>
      <c r="AI47" s="218" t="str">
        <f t="shared" si="17"/>
        <v/>
      </c>
      <c r="AJ47" s="219" t="str">
        <f t="shared" si="18"/>
        <v/>
      </c>
      <c r="AK47" s="221" t="str">
        <f t="shared" si="19"/>
        <v/>
      </c>
      <c r="AL47" s="217" t="str">
        <f t="shared" si="20"/>
        <v/>
      </c>
      <c r="AM47" s="217" t="str">
        <f t="shared" si="21"/>
        <v/>
      </c>
      <c r="AO47" s="151" t="str">
        <f t="shared" si="6"/>
        <v/>
      </c>
      <c r="AP47" s="431" t="str">
        <f t="shared" si="22"/>
        <v/>
      </c>
      <c r="AZ47" s="151" t="str">
        <f t="shared" si="23"/>
        <v/>
      </c>
    </row>
    <row r="48" spans="2:52" ht="30" customHeight="1">
      <c r="B48" s="431">
        <v>29</v>
      </c>
      <c r="C48" s="872"/>
      <c r="D48" s="873"/>
      <c r="E48" s="431"/>
      <c r="F48" s="382"/>
      <c r="G48" s="450"/>
      <c r="H48" s="400" t="str">
        <f t="shared" si="0"/>
        <v/>
      </c>
      <c r="I48" s="411"/>
      <c r="J48" s="150"/>
      <c r="K48" s="150"/>
      <c r="L48" s="432"/>
      <c r="M48" s="388" t="str">
        <f t="shared" si="7"/>
        <v/>
      </c>
      <c r="N48" s="409"/>
      <c r="O48" s="409"/>
      <c r="P48" s="537"/>
      <c r="Q48" s="536"/>
      <c r="S48" s="150" t="str">
        <f t="shared" si="1"/>
        <v/>
      </c>
      <c r="T48" s="150" t="str">
        <f t="shared" si="2"/>
        <v/>
      </c>
      <c r="U48" s="150" t="str">
        <f t="shared" si="3"/>
        <v/>
      </c>
      <c r="V48" s="150" t="str">
        <f t="shared" si="8"/>
        <v/>
      </c>
      <c r="W48" s="150" t="str">
        <f t="shared" si="4"/>
        <v/>
      </c>
      <c r="X48" s="150" t="str">
        <f t="shared" si="9"/>
        <v/>
      </c>
      <c r="Y48" s="220" t="str">
        <f t="shared" si="10"/>
        <v/>
      </c>
      <c r="Z48" s="365" t="str">
        <f t="shared" si="11"/>
        <v/>
      </c>
      <c r="AA48" s="219" t="str">
        <f t="shared" si="12"/>
        <v/>
      </c>
      <c r="AB48" s="217" t="str">
        <f t="shared" si="13"/>
        <v/>
      </c>
      <c r="AC48" s="220" t="str">
        <f t="shared" si="24"/>
        <v/>
      </c>
      <c r="AD48" s="218" t="str">
        <f t="shared" si="25"/>
        <v/>
      </c>
      <c r="AE48" s="219" t="str">
        <f t="shared" si="5"/>
        <v/>
      </c>
      <c r="AF48" s="217" t="str">
        <f t="shared" si="14"/>
        <v/>
      </c>
      <c r="AG48" s="258" t="str">
        <f t="shared" si="15"/>
        <v/>
      </c>
      <c r="AH48" s="220" t="str">
        <f t="shared" si="16"/>
        <v/>
      </c>
      <c r="AI48" s="218" t="str">
        <f t="shared" si="17"/>
        <v/>
      </c>
      <c r="AJ48" s="219" t="str">
        <f t="shared" si="18"/>
        <v/>
      </c>
      <c r="AK48" s="221" t="str">
        <f t="shared" si="19"/>
        <v/>
      </c>
      <c r="AL48" s="217" t="str">
        <f t="shared" si="20"/>
        <v/>
      </c>
      <c r="AM48" s="217" t="str">
        <f t="shared" si="21"/>
        <v/>
      </c>
      <c r="AO48" s="151" t="str">
        <f t="shared" si="6"/>
        <v/>
      </c>
      <c r="AP48" s="431" t="str">
        <f t="shared" si="22"/>
        <v/>
      </c>
      <c r="AZ48" s="151" t="str">
        <f t="shared" si="23"/>
        <v/>
      </c>
    </row>
    <row r="49" spans="2:52" ht="30" customHeight="1">
      <c r="B49" s="431">
        <v>30</v>
      </c>
      <c r="C49" s="872"/>
      <c r="D49" s="873"/>
      <c r="E49" s="431"/>
      <c r="F49" s="382"/>
      <c r="G49" s="450"/>
      <c r="H49" s="400" t="str">
        <f t="shared" si="0"/>
        <v/>
      </c>
      <c r="I49" s="411"/>
      <c r="J49" s="383"/>
      <c r="K49" s="150"/>
      <c r="L49" s="432"/>
      <c r="M49" s="388" t="str">
        <f t="shared" si="7"/>
        <v/>
      </c>
      <c r="N49" s="409"/>
      <c r="O49" s="409"/>
      <c r="P49" s="537"/>
      <c r="Q49" s="536"/>
      <c r="S49" s="150" t="str">
        <f t="shared" si="1"/>
        <v/>
      </c>
      <c r="T49" s="150" t="str">
        <f t="shared" si="2"/>
        <v/>
      </c>
      <c r="U49" s="150" t="str">
        <f t="shared" si="3"/>
        <v/>
      </c>
      <c r="V49" s="150" t="str">
        <f t="shared" si="8"/>
        <v/>
      </c>
      <c r="W49" s="150" t="str">
        <f t="shared" si="4"/>
        <v/>
      </c>
      <c r="X49" s="150" t="str">
        <f t="shared" si="9"/>
        <v/>
      </c>
      <c r="Y49" s="220" t="str">
        <f t="shared" si="10"/>
        <v/>
      </c>
      <c r="Z49" s="365" t="str">
        <f t="shared" si="11"/>
        <v/>
      </c>
      <c r="AA49" s="219" t="str">
        <f t="shared" si="12"/>
        <v/>
      </c>
      <c r="AB49" s="217" t="str">
        <f t="shared" si="13"/>
        <v/>
      </c>
      <c r="AC49" s="220" t="str">
        <f t="shared" si="24"/>
        <v/>
      </c>
      <c r="AD49" s="218" t="str">
        <f t="shared" si="25"/>
        <v/>
      </c>
      <c r="AE49" s="219" t="str">
        <f t="shared" si="5"/>
        <v/>
      </c>
      <c r="AF49" s="217" t="str">
        <f t="shared" si="14"/>
        <v/>
      </c>
      <c r="AG49" s="258" t="str">
        <f t="shared" si="15"/>
        <v/>
      </c>
      <c r="AH49" s="220" t="str">
        <f t="shared" si="16"/>
        <v/>
      </c>
      <c r="AI49" s="218" t="str">
        <f t="shared" si="17"/>
        <v/>
      </c>
      <c r="AJ49" s="219" t="str">
        <f t="shared" si="18"/>
        <v/>
      </c>
      <c r="AK49" s="221" t="str">
        <f t="shared" si="19"/>
        <v/>
      </c>
      <c r="AL49" s="217" t="str">
        <f t="shared" si="20"/>
        <v/>
      </c>
      <c r="AM49" s="217" t="str">
        <f t="shared" si="21"/>
        <v/>
      </c>
      <c r="AO49" s="151" t="str">
        <f t="shared" si="6"/>
        <v/>
      </c>
      <c r="AP49" s="431" t="str">
        <f t="shared" si="22"/>
        <v/>
      </c>
      <c r="AZ49" s="151" t="str">
        <f t="shared" si="23"/>
        <v/>
      </c>
    </row>
    <row r="50" spans="2:52" ht="30" customHeight="1">
      <c r="B50" s="431">
        <v>31</v>
      </c>
      <c r="C50" s="872"/>
      <c r="D50" s="873"/>
      <c r="E50" s="431"/>
      <c r="F50" s="382"/>
      <c r="G50" s="450"/>
      <c r="H50" s="400" t="str">
        <f t="shared" si="0"/>
        <v/>
      </c>
      <c r="I50" s="411"/>
      <c r="J50" s="383"/>
      <c r="K50" s="150"/>
      <c r="L50" s="432"/>
      <c r="M50" s="388" t="str">
        <f t="shared" si="7"/>
        <v/>
      </c>
      <c r="N50" s="409"/>
      <c r="O50" s="409"/>
      <c r="P50" s="537"/>
      <c r="Q50" s="536"/>
      <c r="S50" s="150" t="str">
        <f t="shared" si="1"/>
        <v/>
      </c>
      <c r="T50" s="150" t="str">
        <f t="shared" si="2"/>
        <v/>
      </c>
      <c r="U50" s="150" t="str">
        <f t="shared" si="3"/>
        <v/>
      </c>
      <c r="V50" s="150" t="str">
        <f t="shared" si="8"/>
        <v/>
      </c>
      <c r="W50" s="150" t="str">
        <f t="shared" si="4"/>
        <v/>
      </c>
      <c r="X50" s="150" t="str">
        <f t="shared" si="9"/>
        <v/>
      </c>
      <c r="Y50" s="220" t="str">
        <f t="shared" si="10"/>
        <v/>
      </c>
      <c r="Z50" s="365" t="str">
        <f t="shared" si="11"/>
        <v/>
      </c>
      <c r="AA50" s="219" t="str">
        <f t="shared" si="12"/>
        <v/>
      </c>
      <c r="AB50" s="217" t="str">
        <f t="shared" si="13"/>
        <v/>
      </c>
      <c r="AC50" s="220" t="str">
        <f t="shared" si="24"/>
        <v/>
      </c>
      <c r="AD50" s="218" t="str">
        <f t="shared" si="25"/>
        <v/>
      </c>
      <c r="AE50" s="219" t="str">
        <f t="shared" si="5"/>
        <v/>
      </c>
      <c r="AF50" s="217" t="str">
        <f t="shared" si="14"/>
        <v/>
      </c>
      <c r="AG50" s="258" t="str">
        <f t="shared" si="15"/>
        <v/>
      </c>
      <c r="AH50" s="220" t="str">
        <f t="shared" si="16"/>
        <v/>
      </c>
      <c r="AI50" s="218" t="str">
        <f t="shared" si="17"/>
        <v/>
      </c>
      <c r="AJ50" s="219" t="str">
        <f t="shared" si="18"/>
        <v/>
      </c>
      <c r="AK50" s="221" t="str">
        <f t="shared" si="19"/>
        <v/>
      </c>
      <c r="AL50" s="217" t="str">
        <f t="shared" si="20"/>
        <v/>
      </c>
      <c r="AM50" s="217" t="str">
        <f t="shared" si="21"/>
        <v/>
      </c>
      <c r="AO50" s="151" t="str">
        <f t="shared" si="6"/>
        <v/>
      </c>
      <c r="AP50" s="431" t="str">
        <f t="shared" si="22"/>
        <v/>
      </c>
      <c r="AZ50" s="151" t="str">
        <f t="shared" si="23"/>
        <v/>
      </c>
    </row>
    <row r="51" spans="2:52" ht="30" customHeight="1">
      <c r="B51" s="431">
        <v>32</v>
      </c>
      <c r="C51" s="872"/>
      <c r="D51" s="873"/>
      <c r="E51" s="431"/>
      <c r="F51" s="382"/>
      <c r="G51" s="450"/>
      <c r="H51" s="400" t="str">
        <f t="shared" si="0"/>
        <v/>
      </c>
      <c r="I51" s="411"/>
      <c r="J51" s="150"/>
      <c r="K51" s="150"/>
      <c r="L51" s="432"/>
      <c r="M51" s="388" t="str">
        <f t="shared" si="7"/>
        <v/>
      </c>
      <c r="N51" s="409"/>
      <c r="O51" s="409"/>
      <c r="P51" s="537"/>
      <c r="Q51" s="536"/>
      <c r="S51" s="150" t="str">
        <f t="shared" si="1"/>
        <v/>
      </c>
      <c r="T51" s="150" t="str">
        <f t="shared" si="2"/>
        <v/>
      </c>
      <c r="U51" s="150" t="str">
        <f t="shared" si="3"/>
        <v/>
      </c>
      <c r="V51" s="150" t="str">
        <f t="shared" si="8"/>
        <v/>
      </c>
      <c r="W51" s="150" t="str">
        <f t="shared" si="4"/>
        <v/>
      </c>
      <c r="X51" s="150" t="str">
        <f t="shared" si="9"/>
        <v/>
      </c>
      <c r="Y51" s="220" t="str">
        <f t="shared" si="10"/>
        <v/>
      </c>
      <c r="Z51" s="365" t="str">
        <f t="shared" si="11"/>
        <v/>
      </c>
      <c r="AA51" s="219" t="str">
        <f t="shared" si="12"/>
        <v/>
      </c>
      <c r="AB51" s="217" t="str">
        <f t="shared" si="13"/>
        <v/>
      </c>
      <c r="AC51" s="220" t="str">
        <f t="shared" si="24"/>
        <v/>
      </c>
      <c r="AD51" s="218" t="str">
        <f t="shared" si="25"/>
        <v/>
      </c>
      <c r="AE51" s="219" t="str">
        <f t="shared" si="5"/>
        <v/>
      </c>
      <c r="AF51" s="217" t="str">
        <f t="shared" si="14"/>
        <v/>
      </c>
      <c r="AG51" s="258" t="str">
        <f t="shared" si="15"/>
        <v/>
      </c>
      <c r="AH51" s="220" t="str">
        <f t="shared" si="16"/>
        <v/>
      </c>
      <c r="AI51" s="218" t="str">
        <f t="shared" si="17"/>
        <v/>
      </c>
      <c r="AJ51" s="219" t="str">
        <f t="shared" si="18"/>
        <v/>
      </c>
      <c r="AK51" s="221" t="str">
        <f t="shared" si="19"/>
        <v/>
      </c>
      <c r="AL51" s="217" t="str">
        <f t="shared" si="20"/>
        <v/>
      </c>
      <c r="AM51" s="217" t="str">
        <f t="shared" si="21"/>
        <v/>
      </c>
      <c r="AO51" s="151" t="str">
        <f t="shared" si="6"/>
        <v/>
      </c>
      <c r="AP51" s="431" t="str">
        <f t="shared" si="22"/>
        <v/>
      </c>
      <c r="AZ51" s="151" t="str">
        <f t="shared" si="23"/>
        <v/>
      </c>
    </row>
    <row r="52" spans="2:52" ht="30" customHeight="1">
      <c r="B52" s="431">
        <v>33</v>
      </c>
      <c r="C52" s="872"/>
      <c r="D52" s="873"/>
      <c r="E52" s="431"/>
      <c r="F52" s="382"/>
      <c r="G52" s="450"/>
      <c r="H52" s="400" t="str">
        <f t="shared" si="0"/>
        <v/>
      </c>
      <c r="I52" s="411"/>
      <c r="J52" s="150"/>
      <c r="K52" s="150"/>
      <c r="L52" s="432"/>
      <c r="M52" s="388" t="str">
        <f t="shared" si="7"/>
        <v/>
      </c>
      <c r="N52" s="409"/>
      <c r="O52" s="409"/>
      <c r="P52" s="537"/>
      <c r="Q52" s="536"/>
      <c r="S52" s="150" t="str">
        <f t="shared" si="1"/>
        <v/>
      </c>
      <c r="T52" s="150" t="str">
        <f t="shared" si="2"/>
        <v/>
      </c>
      <c r="U52" s="150" t="str">
        <f t="shared" si="3"/>
        <v/>
      </c>
      <c r="V52" s="150" t="str">
        <f t="shared" si="8"/>
        <v/>
      </c>
      <c r="W52" s="150" t="str">
        <f t="shared" si="4"/>
        <v/>
      </c>
      <c r="X52" s="150" t="str">
        <f t="shared" si="9"/>
        <v/>
      </c>
      <c r="Y52" s="220" t="str">
        <f t="shared" si="10"/>
        <v/>
      </c>
      <c r="Z52" s="365" t="str">
        <f t="shared" si="11"/>
        <v/>
      </c>
      <c r="AA52" s="219" t="str">
        <f t="shared" si="12"/>
        <v/>
      </c>
      <c r="AB52" s="217" t="str">
        <f t="shared" si="13"/>
        <v/>
      </c>
      <c r="AC52" s="220" t="str">
        <f t="shared" si="24"/>
        <v/>
      </c>
      <c r="AD52" s="218" t="str">
        <f t="shared" si="25"/>
        <v/>
      </c>
      <c r="AE52" s="219" t="str">
        <f t="shared" si="5"/>
        <v/>
      </c>
      <c r="AF52" s="217" t="str">
        <f t="shared" si="14"/>
        <v/>
      </c>
      <c r="AG52" s="258" t="str">
        <f t="shared" si="15"/>
        <v/>
      </c>
      <c r="AH52" s="220" t="str">
        <f t="shared" si="16"/>
        <v/>
      </c>
      <c r="AI52" s="218" t="str">
        <f t="shared" si="17"/>
        <v/>
      </c>
      <c r="AJ52" s="219" t="str">
        <f t="shared" si="18"/>
        <v/>
      </c>
      <c r="AK52" s="221" t="str">
        <f t="shared" si="19"/>
        <v/>
      </c>
      <c r="AL52" s="217" t="str">
        <f t="shared" si="20"/>
        <v/>
      </c>
      <c r="AM52" s="217" t="str">
        <f t="shared" si="21"/>
        <v/>
      </c>
      <c r="AO52" s="151" t="str">
        <f t="shared" si="6"/>
        <v/>
      </c>
      <c r="AP52" s="431" t="str">
        <f t="shared" si="22"/>
        <v/>
      </c>
      <c r="AZ52" s="151" t="str">
        <f t="shared" si="23"/>
        <v/>
      </c>
    </row>
    <row r="53" spans="2:52" ht="30" customHeight="1">
      <c r="B53" s="431">
        <v>34</v>
      </c>
      <c r="C53" s="872"/>
      <c r="D53" s="873"/>
      <c r="E53" s="431"/>
      <c r="F53" s="382"/>
      <c r="G53" s="450"/>
      <c r="H53" s="400" t="str">
        <f t="shared" si="0"/>
        <v/>
      </c>
      <c r="I53" s="411"/>
      <c r="J53" s="150"/>
      <c r="K53" s="150"/>
      <c r="L53" s="432"/>
      <c r="M53" s="388" t="str">
        <f t="shared" si="7"/>
        <v/>
      </c>
      <c r="N53" s="409"/>
      <c r="O53" s="409"/>
      <c r="P53" s="537"/>
      <c r="Q53" s="536"/>
      <c r="S53" s="150" t="str">
        <f t="shared" si="1"/>
        <v/>
      </c>
      <c r="T53" s="150" t="str">
        <f t="shared" si="2"/>
        <v/>
      </c>
      <c r="U53" s="150" t="str">
        <f t="shared" si="3"/>
        <v/>
      </c>
      <c r="V53" s="150" t="str">
        <f t="shared" si="8"/>
        <v/>
      </c>
      <c r="W53" s="150" t="str">
        <f t="shared" si="4"/>
        <v/>
      </c>
      <c r="X53" s="150" t="str">
        <f t="shared" si="9"/>
        <v/>
      </c>
      <c r="Y53" s="220" t="str">
        <f t="shared" si="10"/>
        <v/>
      </c>
      <c r="Z53" s="365" t="str">
        <f t="shared" si="11"/>
        <v/>
      </c>
      <c r="AA53" s="219" t="str">
        <f t="shared" si="12"/>
        <v/>
      </c>
      <c r="AB53" s="217" t="str">
        <f t="shared" si="13"/>
        <v/>
      </c>
      <c r="AC53" s="220" t="str">
        <f t="shared" si="24"/>
        <v/>
      </c>
      <c r="AD53" s="218" t="str">
        <f t="shared" si="25"/>
        <v/>
      </c>
      <c r="AE53" s="219" t="str">
        <f t="shared" si="5"/>
        <v/>
      </c>
      <c r="AF53" s="217" t="str">
        <f t="shared" si="14"/>
        <v/>
      </c>
      <c r="AG53" s="258" t="str">
        <f t="shared" si="15"/>
        <v/>
      </c>
      <c r="AH53" s="220" t="str">
        <f t="shared" si="16"/>
        <v/>
      </c>
      <c r="AI53" s="218" t="str">
        <f t="shared" si="17"/>
        <v/>
      </c>
      <c r="AJ53" s="219" t="str">
        <f t="shared" si="18"/>
        <v/>
      </c>
      <c r="AK53" s="221" t="str">
        <f t="shared" si="19"/>
        <v/>
      </c>
      <c r="AL53" s="217" t="str">
        <f t="shared" si="20"/>
        <v/>
      </c>
      <c r="AM53" s="217" t="str">
        <f t="shared" si="21"/>
        <v/>
      </c>
      <c r="AO53" s="151" t="str">
        <f t="shared" si="6"/>
        <v/>
      </c>
      <c r="AP53" s="431" t="str">
        <f t="shared" si="22"/>
        <v/>
      </c>
      <c r="AZ53" s="151" t="str">
        <f t="shared" si="23"/>
        <v/>
      </c>
    </row>
    <row r="54" spans="2:52" ht="30" customHeight="1">
      <c r="B54" s="431">
        <v>35</v>
      </c>
      <c r="C54" s="872"/>
      <c r="D54" s="873"/>
      <c r="E54" s="431"/>
      <c r="F54" s="382"/>
      <c r="G54" s="450"/>
      <c r="H54" s="400" t="str">
        <f t="shared" si="0"/>
        <v/>
      </c>
      <c r="I54" s="411"/>
      <c r="J54" s="150"/>
      <c r="K54" s="150"/>
      <c r="L54" s="432"/>
      <c r="M54" s="388" t="str">
        <f t="shared" si="7"/>
        <v/>
      </c>
      <c r="N54" s="409"/>
      <c r="O54" s="409"/>
      <c r="P54" s="537"/>
      <c r="Q54" s="536"/>
      <c r="S54" s="150" t="str">
        <f t="shared" si="1"/>
        <v/>
      </c>
      <c r="T54" s="150" t="str">
        <f t="shared" si="2"/>
        <v/>
      </c>
      <c r="U54" s="150" t="str">
        <f t="shared" si="3"/>
        <v/>
      </c>
      <c r="V54" s="150" t="str">
        <f t="shared" si="8"/>
        <v/>
      </c>
      <c r="W54" s="150" t="str">
        <f t="shared" si="4"/>
        <v/>
      </c>
      <c r="X54" s="150" t="str">
        <f t="shared" si="9"/>
        <v/>
      </c>
      <c r="Y54" s="220" t="str">
        <f t="shared" si="10"/>
        <v/>
      </c>
      <c r="Z54" s="365" t="str">
        <f t="shared" si="11"/>
        <v/>
      </c>
      <c r="AA54" s="219" t="str">
        <f t="shared" si="12"/>
        <v/>
      </c>
      <c r="AB54" s="217" t="str">
        <f t="shared" si="13"/>
        <v/>
      </c>
      <c r="AC54" s="220" t="str">
        <f t="shared" si="24"/>
        <v/>
      </c>
      <c r="AD54" s="218" t="str">
        <f t="shared" si="25"/>
        <v/>
      </c>
      <c r="AE54" s="219" t="str">
        <f t="shared" si="5"/>
        <v/>
      </c>
      <c r="AF54" s="217" t="str">
        <f t="shared" si="14"/>
        <v/>
      </c>
      <c r="AG54" s="258" t="str">
        <f t="shared" si="15"/>
        <v/>
      </c>
      <c r="AH54" s="220" t="str">
        <f t="shared" si="16"/>
        <v/>
      </c>
      <c r="AI54" s="218" t="str">
        <f t="shared" si="17"/>
        <v/>
      </c>
      <c r="AJ54" s="219" t="str">
        <f t="shared" si="18"/>
        <v/>
      </c>
      <c r="AK54" s="221" t="str">
        <f t="shared" si="19"/>
        <v/>
      </c>
      <c r="AL54" s="217" t="str">
        <f t="shared" si="20"/>
        <v/>
      </c>
      <c r="AM54" s="217" t="str">
        <f t="shared" si="21"/>
        <v/>
      </c>
      <c r="AO54" s="151" t="str">
        <f t="shared" si="6"/>
        <v/>
      </c>
      <c r="AP54" s="431" t="str">
        <f t="shared" si="22"/>
        <v/>
      </c>
      <c r="AZ54" s="151" t="str">
        <f t="shared" si="23"/>
        <v/>
      </c>
    </row>
    <row r="55" spans="2:52" ht="30" customHeight="1">
      <c r="B55" s="431">
        <v>36</v>
      </c>
      <c r="C55" s="872"/>
      <c r="D55" s="873"/>
      <c r="E55" s="431"/>
      <c r="F55" s="382"/>
      <c r="G55" s="450"/>
      <c r="H55" s="400" t="str">
        <f t="shared" si="0"/>
        <v/>
      </c>
      <c r="I55" s="411"/>
      <c r="J55" s="150"/>
      <c r="K55" s="150"/>
      <c r="L55" s="432"/>
      <c r="M55" s="388" t="str">
        <f t="shared" si="7"/>
        <v/>
      </c>
      <c r="N55" s="409"/>
      <c r="O55" s="409"/>
      <c r="P55" s="537"/>
      <c r="Q55" s="536"/>
      <c r="S55" s="150" t="str">
        <f t="shared" si="1"/>
        <v/>
      </c>
      <c r="T55" s="150" t="str">
        <f t="shared" si="2"/>
        <v/>
      </c>
      <c r="U55" s="150" t="str">
        <f t="shared" si="3"/>
        <v/>
      </c>
      <c r="V55" s="150" t="str">
        <f t="shared" si="8"/>
        <v/>
      </c>
      <c r="W55" s="150" t="str">
        <f t="shared" si="4"/>
        <v/>
      </c>
      <c r="X55" s="150" t="str">
        <f t="shared" si="9"/>
        <v/>
      </c>
      <c r="Y55" s="220" t="str">
        <f t="shared" si="10"/>
        <v/>
      </c>
      <c r="Z55" s="365" t="str">
        <f t="shared" si="11"/>
        <v/>
      </c>
      <c r="AA55" s="219" t="str">
        <f t="shared" si="12"/>
        <v/>
      </c>
      <c r="AB55" s="217" t="str">
        <f t="shared" si="13"/>
        <v/>
      </c>
      <c r="AC55" s="220" t="str">
        <f t="shared" si="24"/>
        <v/>
      </c>
      <c r="AD55" s="218" t="str">
        <f t="shared" si="25"/>
        <v/>
      </c>
      <c r="AE55" s="219" t="str">
        <f t="shared" si="5"/>
        <v/>
      </c>
      <c r="AF55" s="217" t="str">
        <f t="shared" si="14"/>
        <v/>
      </c>
      <c r="AG55" s="258" t="str">
        <f t="shared" si="15"/>
        <v/>
      </c>
      <c r="AH55" s="220" t="str">
        <f t="shared" si="16"/>
        <v/>
      </c>
      <c r="AI55" s="218" t="str">
        <f t="shared" si="17"/>
        <v/>
      </c>
      <c r="AJ55" s="219" t="str">
        <f t="shared" si="18"/>
        <v/>
      </c>
      <c r="AK55" s="221" t="str">
        <f t="shared" si="19"/>
        <v/>
      </c>
      <c r="AL55" s="217" t="str">
        <f t="shared" si="20"/>
        <v/>
      </c>
      <c r="AM55" s="217" t="str">
        <f t="shared" si="21"/>
        <v/>
      </c>
      <c r="AO55" s="151" t="str">
        <f t="shared" si="6"/>
        <v/>
      </c>
      <c r="AP55" s="431" t="str">
        <f t="shared" si="22"/>
        <v/>
      </c>
      <c r="AZ55" s="151" t="str">
        <f t="shared" si="23"/>
        <v/>
      </c>
    </row>
    <row r="56" spans="2:52" ht="30" customHeight="1">
      <c r="B56" s="431">
        <v>37</v>
      </c>
      <c r="C56" s="872"/>
      <c r="D56" s="873"/>
      <c r="E56" s="431"/>
      <c r="F56" s="382"/>
      <c r="G56" s="450"/>
      <c r="H56" s="400" t="str">
        <f t="shared" si="0"/>
        <v/>
      </c>
      <c r="I56" s="411"/>
      <c r="J56" s="150"/>
      <c r="K56" s="150"/>
      <c r="L56" s="432"/>
      <c r="M56" s="388" t="str">
        <f t="shared" si="7"/>
        <v/>
      </c>
      <c r="N56" s="409"/>
      <c r="O56" s="409"/>
      <c r="P56" s="537"/>
      <c r="Q56" s="536"/>
      <c r="S56" s="150" t="str">
        <f t="shared" si="1"/>
        <v/>
      </c>
      <c r="T56" s="150" t="str">
        <f t="shared" si="2"/>
        <v/>
      </c>
      <c r="U56" s="150" t="str">
        <f t="shared" si="3"/>
        <v/>
      </c>
      <c r="V56" s="150" t="str">
        <f t="shared" si="8"/>
        <v/>
      </c>
      <c r="W56" s="150" t="str">
        <f t="shared" si="4"/>
        <v/>
      </c>
      <c r="X56" s="150" t="str">
        <f t="shared" si="9"/>
        <v/>
      </c>
      <c r="Y56" s="220" t="str">
        <f t="shared" si="10"/>
        <v/>
      </c>
      <c r="Z56" s="365" t="str">
        <f t="shared" si="11"/>
        <v/>
      </c>
      <c r="AA56" s="219" t="str">
        <f t="shared" si="12"/>
        <v/>
      </c>
      <c r="AB56" s="217" t="str">
        <f t="shared" si="13"/>
        <v/>
      </c>
      <c r="AC56" s="220" t="str">
        <f t="shared" si="24"/>
        <v/>
      </c>
      <c r="AD56" s="218" t="str">
        <f t="shared" si="25"/>
        <v/>
      </c>
      <c r="AE56" s="219" t="str">
        <f t="shared" si="5"/>
        <v/>
      </c>
      <c r="AF56" s="217" t="str">
        <f t="shared" si="14"/>
        <v/>
      </c>
      <c r="AG56" s="258" t="str">
        <f t="shared" si="15"/>
        <v/>
      </c>
      <c r="AH56" s="220" t="str">
        <f t="shared" si="16"/>
        <v/>
      </c>
      <c r="AI56" s="218" t="str">
        <f t="shared" si="17"/>
        <v/>
      </c>
      <c r="AJ56" s="219" t="str">
        <f t="shared" si="18"/>
        <v/>
      </c>
      <c r="AK56" s="221" t="str">
        <f t="shared" si="19"/>
        <v/>
      </c>
      <c r="AL56" s="217" t="str">
        <f t="shared" si="20"/>
        <v/>
      </c>
      <c r="AM56" s="217" t="str">
        <f t="shared" si="21"/>
        <v/>
      </c>
      <c r="AO56" s="151" t="str">
        <f t="shared" si="6"/>
        <v/>
      </c>
      <c r="AP56" s="431" t="str">
        <f t="shared" si="22"/>
        <v/>
      </c>
      <c r="AZ56" s="151" t="str">
        <f t="shared" si="23"/>
        <v/>
      </c>
    </row>
    <row r="57" spans="2:52" ht="30" customHeight="1">
      <c r="B57" s="431">
        <v>38</v>
      </c>
      <c r="C57" s="872"/>
      <c r="D57" s="873"/>
      <c r="E57" s="431"/>
      <c r="F57" s="382"/>
      <c r="G57" s="450"/>
      <c r="H57" s="400" t="str">
        <f t="shared" si="0"/>
        <v/>
      </c>
      <c r="I57" s="411"/>
      <c r="J57" s="150"/>
      <c r="K57" s="150"/>
      <c r="L57" s="432"/>
      <c r="M57" s="388" t="str">
        <f t="shared" si="7"/>
        <v/>
      </c>
      <c r="N57" s="409"/>
      <c r="O57" s="409"/>
      <c r="P57" s="537"/>
      <c r="Q57" s="536"/>
      <c r="S57" s="150" t="str">
        <f t="shared" si="1"/>
        <v/>
      </c>
      <c r="T57" s="150" t="str">
        <f t="shared" si="2"/>
        <v/>
      </c>
      <c r="U57" s="150" t="str">
        <f t="shared" si="3"/>
        <v/>
      </c>
      <c r="V57" s="150" t="str">
        <f t="shared" si="8"/>
        <v/>
      </c>
      <c r="W57" s="150" t="str">
        <f t="shared" si="4"/>
        <v/>
      </c>
      <c r="X57" s="150" t="str">
        <f t="shared" si="9"/>
        <v/>
      </c>
      <c r="Y57" s="220" t="str">
        <f t="shared" si="10"/>
        <v/>
      </c>
      <c r="Z57" s="365" t="str">
        <f t="shared" si="11"/>
        <v/>
      </c>
      <c r="AA57" s="219" t="str">
        <f t="shared" si="12"/>
        <v/>
      </c>
      <c r="AB57" s="217" t="str">
        <f t="shared" si="13"/>
        <v/>
      </c>
      <c r="AC57" s="220" t="str">
        <f t="shared" si="24"/>
        <v/>
      </c>
      <c r="AD57" s="218" t="str">
        <f t="shared" si="25"/>
        <v/>
      </c>
      <c r="AE57" s="219" t="str">
        <f t="shared" si="5"/>
        <v/>
      </c>
      <c r="AF57" s="217" t="str">
        <f t="shared" si="14"/>
        <v/>
      </c>
      <c r="AG57" s="258" t="str">
        <f t="shared" si="15"/>
        <v/>
      </c>
      <c r="AH57" s="220" t="str">
        <f t="shared" si="16"/>
        <v/>
      </c>
      <c r="AI57" s="218" t="str">
        <f t="shared" si="17"/>
        <v/>
      </c>
      <c r="AJ57" s="219" t="str">
        <f t="shared" si="18"/>
        <v/>
      </c>
      <c r="AK57" s="221" t="str">
        <f t="shared" si="19"/>
        <v/>
      </c>
      <c r="AL57" s="217" t="str">
        <f t="shared" si="20"/>
        <v/>
      </c>
      <c r="AM57" s="217" t="str">
        <f t="shared" si="21"/>
        <v/>
      </c>
      <c r="AO57" s="151" t="str">
        <f t="shared" si="6"/>
        <v/>
      </c>
      <c r="AP57" s="431" t="str">
        <f t="shared" si="22"/>
        <v/>
      </c>
      <c r="AZ57" s="151" t="str">
        <f t="shared" si="23"/>
        <v/>
      </c>
    </row>
    <row r="58" spans="2:52" ht="30" customHeight="1">
      <c r="B58" s="431">
        <v>39</v>
      </c>
      <c r="C58" s="872"/>
      <c r="D58" s="873"/>
      <c r="E58" s="431"/>
      <c r="F58" s="382"/>
      <c r="G58" s="450"/>
      <c r="H58" s="400" t="str">
        <f t="shared" si="0"/>
        <v/>
      </c>
      <c r="I58" s="411"/>
      <c r="J58" s="150"/>
      <c r="K58" s="150"/>
      <c r="L58" s="432"/>
      <c r="M58" s="388" t="str">
        <f t="shared" si="7"/>
        <v/>
      </c>
      <c r="N58" s="409"/>
      <c r="O58" s="409"/>
      <c r="P58" s="537"/>
      <c r="Q58" s="536"/>
      <c r="S58" s="150" t="str">
        <f t="shared" si="1"/>
        <v/>
      </c>
      <c r="T58" s="150" t="str">
        <f t="shared" si="2"/>
        <v/>
      </c>
      <c r="U58" s="150" t="str">
        <f t="shared" si="3"/>
        <v/>
      </c>
      <c r="V58" s="150" t="str">
        <f t="shared" si="8"/>
        <v/>
      </c>
      <c r="W58" s="150" t="str">
        <f t="shared" si="4"/>
        <v/>
      </c>
      <c r="X58" s="150" t="str">
        <f t="shared" si="9"/>
        <v/>
      </c>
      <c r="Y58" s="220" t="str">
        <f t="shared" si="10"/>
        <v/>
      </c>
      <c r="Z58" s="365" t="str">
        <f t="shared" si="11"/>
        <v/>
      </c>
      <c r="AA58" s="219" t="str">
        <f t="shared" si="12"/>
        <v/>
      </c>
      <c r="AB58" s="217" t="str">
        <f t="shared" si="13"/>
        <v/>
      </c>
      <c r="AC58" s="220" t="str">
        <f t="shared" si="24"/>
        <v/>
      </c>
      <c r="AD58" s="218" t="str">
        <f t="shared" si="25"/>
        <v/>
      </c>
      <c r="AE58" s="219" t="str">
        <f t="shared" si="5"/>
        <v/>
      </c>
      <c r="AF58" s="217" t="str">
        <f t="shared" si="14"/>
        <v/>
      </c>
      <c r="AG58" s="258" t="str">
        <f t="shared" si="15"/>
        <v/>
      </c>
      <c r="AH58" s="220" t="str">
        <f t="shared" si="16"/>
        <v/>
      </c>
      <c r="AI58" s="218" t="str">
        <f t="shared" si="17"/>
        <v/>
      </c>
      <c r="AJ58" s="219" t="str">
        <f t="shared" si="18"/>
        <v/>
      </c>
      <c r="AK58" s="221" t="str">
        <f t="shared" si="19"/>
        <v/>
      </c>
      <c r="AL58" s="217" t="str">
        <f t="shared" si="20"/>
        <v/>
      </c>
      <c r="AM58" s="217" t="str">
        <f t="shared" si="21"/>
        <v/>
      </c>
      <c r="AO58" s="151" t="str">
        <f t="shared" si="6"/>
        <v/>
      </c>
      <c r="AP58" s="431" t="str">
        <f t="shared" si="22"/>
        <v/>
      </c>
      <c r="AZ58" s="151" t="str">
        <f t="shared" si="23"/>
        <v/>
      </c>
    </row>
    <row r="59" spans="2:52" ht="30" customHeight="1">
      <c r="B59" s="431">
        <v>40</v>
      </c>
      <c r="C59" s="872"/>
      <c r="D59" s="873"/>
      <c r="E59" s="431"/>
      <c r="F59" s="382"/>
      <c r="G59" s="450"/>
      <c r="H59" s="400" t="str">
        <f t="shared" si="0"/>
        <v/>
      </c>
      <c r="I59" s="411"/>
      <c r="J59" s="150"/>
      <c r="K59" s="150"/>
      <c r="L59" s="432"/>
      <c r="M59" s="388" t="str">
        <f t="shared" si="7"/>
        <v/>
      </c>
      <c r="N59" s="409"/>
      <c r="O59" s="409"/>
      <c r="P59" s="537"/>
      <c r="Q59" s="536"/>
      <c r="S59" s="150" t="str">
        <f t="shared" si="1"/>
        <v/>
      </c>
      <c r="T59" s="150" t="str">
        <f t="shared" si="2"/>
        <v/>
      </c>
      <c r="U59" s="150" t="str">
        <f t="shared" si="3"/>
        <v/>
      </c>
      <c r="V59" s="150" t="str">
        <f t="shared" si="8"/>
        <v/>
      </c>
      <c r="W59" s="150" t="str">
        <f t="shared" si="4"/>
        <v/>
      </c>
      <c r="X59" s="150" t="str">
        <f t="shared" si="9"/>
        <v/>
      </c>
      <c r="Y59" s="220" t="str">
        <f t="shared" si="10"/>
        <v/>
      </c>
      <c r="Z59" s="365" t="str">
        <f t="shared" si="11"/>
        <v/>
      </c>
      <c r="AA59" s="219" t="str">
        <f t="shared" si="12"/>
        <v/>
      </c>
      <c r="AB59" s="217" t="str">
        <f t="shared" si="13"/>
        <v/>
      </c>
      <c r="AC59" s="220" t="str">
        <f t="shared" si="24"/>
        <v/>
      </c>
      <c r="AD59" s="218" t="str">
        <f t="shared" si="25"/>
        <v/>
      </c>
      <c r="AE59" s="219" t="str">
        <f t="shared" si="5"/>
        <v/>
      </c>
      <c r="AF59" s="217" t="str">
        <f t="shared" si="14"/>
        <v/>
      </c>
      <c r="AG59" s="258" t="str">
        <f t="shared" si="15"/>
        <v/>
      </c>
      <c r="AH59" s="220" t="str">
        <f t="shared" si="16"/>
        <v/>
      </c>
      <c r="AI59" s="218" t="str">
        <f t="shared" si="17"/>
        <v/>
      </c>
      <c r="AJ59" s="219" t="str">
        <f t="shared" si="18"/>
        <v/>
      </c>
      <c r="AK59" s="221" t="str">
        <f t="shared" si="19"/>
        <v/>
      </c>
      <c r="AL59" s="217" t="str">
        <f t="shared" si="20"/>
        <v/>
      </c>
      <c r="AM59" s="217" t="str">
        <f t="shared" si="21"/>
        <v/>
      </c>
      <c r="AO59" s="151" t="str">
        <f t="shared" si="6"/>
        <v/>
      </c>
      <c r="AP59" s="431" t="str">
        <f t="shared" si="22"/>
        <v/>
      </c>
      <c r="AZ59" s="151" t="str">
        <f t="shared" si="23"/>
        <v/>
      </c>
    </row>
    <row r="60" spans="2:52" ht="30" customHeight="1">
      <c r="B60" s="431">
        <v>41</v>
      </c>
      <c r="C60" s="872"/>
      <c r="D60" s="873"/>
      <c r="E60" s="431"/>
      <c r="F60" s="382"/>
      <c r="G60" s="450"/>
      <c r="H60" s="400" t="str">
        <f t="shared" si="0"/>
        <v/>
      </c>
      <c r="I60" s="411"/>
      <c r="J60" s="150"/>
      <c r="K60" s="150"/>
      <c r="L60" s="432"/>
      <c r="M60" s="388" t="str">
        <f t="shared" si="7"/>
        <v/>
      </c>
      <c r="N60" s="409"/>
      <c r="O60" s="409"/>
      <c r="P60" s="537"/>
      <c r="Q60" s="536"/>
      <c r="S60" s="150" t="str">
        <f t="shared" si="1"/>
        <v/>
      </c>
      <c r="T60" s="150" t="str">
        <f t="shared" si="2"/>
        <v/>
      </c>
      <c r="U60" s="150" t="str">
        <f t="shared" si="3"/>
        <v/>
      </c>
      <c r="V60" s="150" t="str">
        <f t="shared" si="8"/>
        <v/>
      </c>
      <c r="W60" s="150" t="str">
        <f t="shared" si="4"/>
        <v/>
      </c>
      <c r="X60" s="150" t="str">
        <f t="shared" si="9"/>
        <v/>
      </c>
      <c r="Y60" s="220" t="str">
        <f t="shared" si="10"/>
        <v/>
      </c>
      <c r="Z60" s="365" t="str">
        <f t="shared" si="11"/>
        <v/>
      </c>
      <c r="AA60" s="219" t="str">
        <f t="shared" si="12"/>
        <v/>
      </c>
      <c r="AB60" s="217" t="str">
        <f t="shared" si="13"/>
        <v/>
      </c>
      <c r="AC60" s="220" t="str">
        <f t="shared" si="24"/>
        <v/>
      </c>
      <c r="AD60" s="218" t="str">
        <f t="shared" si="25"/>
        <v/>
      </c>
      <c r="AE60" s="219" t="str">
        <f t="shared" si="5"/>
        <v/>
      </c>
      <c r="AF60" s="217" t="str">
        <f t="shared" si="14"/>
        <v/>
      </c>
      <c r="AG60" s="258" t="str">
        <f t="shared" si="15"/>
        <v/>
      </c>
      <c r="AH60" s="220" t="str">
        <f t="shared" si="16"/>
        <v/>
      </c>
      <c r="AI60" s="218" t="str">
        <f t="shared" si="17"/>
        <v/>
      </c>
      <c r="AJ60" s="219" t="str">
        <f t="shared" si="18"/>
        <v/>
      </c>
      <c r="AK60" s="221" t="str">
        <f t="shared" si="19"/>
        <v/>
      </c>
      <c r="AL60" s="217" t="str">
        <f t="shared" si="20"/>
        <v/>
      </c>
      <c r="AM60" s="217" t="str">
        <f t="shared" si="21"/>
        <v/>
      </c>
      <c r="AO60" s="151" t="str">
        <f t="shared" si="6"/>
        <v/>
      </c>
      <c r="AP60" s="431" t="str">
        <f t="shared" si="22"/>
        <v/>
      </c>
      <c r="AZ60" s="151" t="str">
        <f t="shared" si="23"/>
        <v/>
      </c>
    </row>
    <row r="61" spans="2:52" ht="30" customHeight="1">
      <c r="B61" s="431">
        <v>42</v>
      </c>
      <c r="C61" s="872"/>
      <c r="D61" s="873"/>
      <c r="E61" s="431"/>
      <c r="F61" s="382"/>
      <c r="G61" s="450"/>
      <c r="H61" s="400" t="str">
        <f t="shared" si="0"/>
        <v/>
      </c>
      <c r="I61" s="409"/>
      <c r="J61" s="150"/>
      <c r="K61" s="150"/>
      <c r="L61" s="432"/>
      <c r="M61" s="388" t="str">
        <f t="shared" si="7"/>
        <v/>
      </c>
      <c r="N61" s="409"/>
      <c r="O61" s="409"/>
      <c r="P61" s="537"/>
      <c r="Q61" s="536"/>
      <c r="S61" s="150" t="str">
        <f t="shared" si="1"/>
        <v/>
      </c>
      <c r="T61" s="150" t="str">
        <f t="shared" si="2"/>
        <v/>
      </c>
      <c r="U61" s="150" t="str">
        <f t="shared" si="3"/>
        <v/>
      </c>
      <c r="V61" s="150" t="str">
        <f t="shared" si="8"/>
        <v/>
      </c>
      <c r="W61" s="150" t="str">
        <f t="shared" si="4"/>
        <v/>
      </c>
      <c r="X61" s="150" t="str">
        <f t="shared" si="9"/>
        <v/>
      </c>
      <c r="Y61" s="220" t="str">
        <f t="shared" si="10"/>
        <v/>
      </c>
      <c r="Z61" s="365" t="str">
        <f t="shared" si="11"/>
        <v/>
      </c>
      <c r="AA61" s="219" t="str">
        <f t="shared" si="12"/>
        <v/>
      </c>
      <c r="AB61" s="217" t="str">
        <f t="shared" si="13"/>
        <v/>
      </c>
      <c r="AC61" s="220" t="str">
        <f t="shared" si="24"/>
        <v/>
      </c>
      <c r="AD61" s="218" t="str">
        <f t="shared" si="25"/>
        <v/>
      </c>
      <c r="AE61" s="219" t="str">
        <f t="shared" si="5"/>
        <v/>
      </c>
      <c r="AF61" s="217" t="str">
        <f t="shared" si="14"/>
        <v/>
      </c>
      <c r="AG61" s="258" t="str">
        <f t="shared" si="15"/>
        <v/>
      </c>
      <c r="AH61" s="220" t="str">
        <f t="shared" si="16"/>
        <v/>
      </c>
      <c r="AI61" s="218" t="str">
        <f t="shared" si="17"/>
        <v/>
      </c>
      <c r="AJ61" s="219" t="str">
        <f t="shared" si="18"/>
        <v/>
      </c>
      <c r="AK61" s="221" t="str">
        <f t="shared" si="19"/>
        <v/>
      </c>
      <c r="AL61" s="217" t="str">
        <f t="shared" si="20"/>
        <v/>
      </c>
      <c r="AM61" s="217" t="str">
        <f t="shared" si="21"/>
        <v/>
      </c>
      <c r="AO61" s="151" t="str">
        <f t="shared" si="6"/>
        <v/>
      </c>
      <c r="AP61" s="431" t="str">
        <f t="shared" si="22"/>
        <v/>
      </c>
      <c r="AZ61" s="151" t="str">
        <f t="shared" si="23"/>
        <v/>
      </c>
    </row>
    <row r="62" spans="2:52" ht="30" customHeight="1">
      <c r="B62" s="431">
        <v>43</v>
      </c>
      <c r="C62" s="872"/>
      <c r="D62" s="873"/>
      <c r="E62" s="431"/>
      <c r="F62" s="382"/>
      <c r="G62" s="450"/>
      <c r="H62" s="400" t="str">
        <f t="shared" si="0"/>
        <v/>
      </c>
      <c r="I62" s="409"/>
      <c r="J62" s="150"/>
      <c r="K62" s="150"/>
      <c r="L62" s="432"/>
      <c r="M62" s="388" t="str">
        <f t="shared" si="7"/>
        <v/>
      </c>
      <c r="N62" s="409"/>
      <c r="O62" s="409"/>
      <c r="P62" s="537"/>
      <c r="Q62" s="536"/>
      <c r="S62" s="150" t="str">
        <f t="shared" si="1"/>
        <v/>
      </c>
      <c r="T62" s="150" t="str">
        <f t="shared" si="2"/>
        <v/>
      </c>
      <c r="U62" s="150" t="str">
        <f t="shared" si="3"/>
        <v/>
      </c>
      <c r="V62" s="150" t="str">
        <f t="shared" si="8"/>
        <v/>
      </c>
      <c r="W62" s="150" t="str">
        <f t="shared" si="4"/>
        <v/>
      </c>
      <c r="X62" s="150" t="str">
        <f t="shared" si="9"/>
        <v/>
      </c>
      <c r="Y62" s="220" t="str">
        <f t="shared" si="10"/>
        <v/>
      </c>
      <c r="Z62" s="365" t="str">
        <f t="shared" si="11"/>
        <v/>
      </c>
      <c r="AA62" s="219" t="str">
        <f t="shared" si="12"/>
        <v/>
      </c>
      <c r="AB62" s="217" t="str">
        <f t="shared" si="13"/>
        <v/>
      </c>
      <c r="AC62" s="220" t="str">
        <f t="shared" si="24"/>
        <v/>
      </c>
      <c r="AD62" s="218" t="str">
        <f t="shared" si="25"/>
        <v/>
      </c>
      <c r="AE62" s="219" t="str">
        <f t="shared" si="5"/>
        <v/>
      </c>
      <c r="AF62" s="217" t="str">
        <f t="shared" si="14"/>
        <v/>
      </c>
      <c r="AG62" s="258" t="str">
        <f t="shared" si="15"/>
        <v/>
      </c>
      <c r="AH62" s="220" t="str">
        <f t="shared" si="16"/>
        <v/>
      </c>
      <c r="AI62" s="218" t="str">
        <f t="shared" si="17"/>
        <v/>
      </c>
      <c r="AJ62" s="219" t="str">
        <f t="shared" si="18"/>
        <v/>
      </c>
      <c r="AK62" s="221" t="str">
        <f t="shared" si="19"/>
        <v/>
      </c>
      <c r="AL62" s="217" t="str">
        <f t="shared" si="20"/>
        <v/>
      </c>
      <c r="AM62" s="217" t="str">
        <f t="shared" si="21"/>
        <v/>
      </c>
      <c r="AO62" s="151" t="str">
        <f t="shared" si="6"/>
        <v/>
      </c>
      <c r="AP62" s="431" t="str">
        <f t="shared" si="22"/>
        <v/>
      </c>
      <c r="AZ62" s="151" t="str">
        <f t="shared" si="23"/>
        <v/>
      </c>
    </row>
    <row r="63" spans="2:52" ht="30" customHeight="1">
      <c r="B63" s="431">
        <v>44</v>
      </c>
      <c r="C63" s="872"/>
      <c r="D63" s="873"/>
      <c r="E63" s="431"/>
      <c r="F63" s="382"/>
      <c r="G63" s="450"/>
      <c r="H63" s="400" t="str">
        <f t="shared" si="0"/>
        <v/>
      </c>
      <c r="I63" s="409"/>
      <c r="J63" s="150"/>
      <c r="K63" s="150"/>
      <c r="L63" s="432"/>
      <c r="M63" s="388" t="str">
        <f t="shared" si="7"/>
        <v/>
      </c>
      <c r="N63" s="409"/>
      <c r="O63" s="409"/>
      <c r="P63" s="537"/>
      <c r="Q63" s="536"/>
      <c r="S63" s="150" t="str">
        <f t="shared" si="1"/>
        <v/>
      </c>
      <c r="T63" s="150" t="str">
        <f t="shared" si="2"/>
        <v/>
      </c>
      <c r="U63" s="150" t="str">
        <f t="shared" si="3"/>
        <v/>
      </c>
      <c r="V63" s="150" t="str">
        <f t="shared" si="8"/>
        <v/>
      </c>
      <c r="W63" s="150" t="str">
        <f t="shared" si="4"/>
        <v/>
      </c>
      <c r="X63" s="150" t="str">
        <f t="shared" si="9"/>
        <v/>
      </c>
      <c r="Y63" s="220" t="str">
        <f t="shared" si="10"/>
        <v/>
      </c>
      <c r="Z63" s="365" t="str">
        <f t="shared" si="11"/>
        <v/>
      </c>
      <c r="AA63" s="219" t="str">
        <f t="shared" si="12"/>
        <v/>
      </c>
      <c r="AB63" s="217" t="str">
        <f t="shared" si="13"/>
        <v/>
      </c>
      <c r="AC63" s="220" t="str">
        <f t="shared" si="24"/>
        <v/>
      </c>
      <c r="AD63" s="218" t="str">
        <f t="shared" si="25"/>
        <v/>
      </c>
      <c r="AE63" s="219" t="str">
        <f t="shared" si="5"/>
        <v/>
      </c>
      <c r="AF63" s="217" t="str">
        <f t="shared" si="14"/>
        <v/>
      </c>
      <c r="AG63" s="258" t="str">
        <f t="shared" si="15"/>
        <v/>
      </c>
      <c r="AH63" s="220" t="str">
        <f t="shared" si="16"/>
        <v/>
      </c>
      <c r="AI63" s="218" t="str">
        <f t="shared" si="17"/>
        <v/>
      </c>
      <c r="AJ63" s="219" t="str">
        <f t="shared" si="18"/>
        <v/>
      </c>
      <c r="AK63" s="221" t="str">
        <f t="shared" si="19"/>
        <v/>
      </c>
      <c r="AL63" s="217" t="str">
        <f t="shared" si="20"/>
        <v/>
      </c>
      <c r="AM63" s="217" t="str">
        <f t="shared" si="21"/>
        <v/>
      </c>
      <c r="AO63" s="151" t="str">
        <f t="shared" si="6"/>
        <v/>
      </c>
      <c r="AP63" s="431" t="str">
        <f t="shared" si="22"/>
        <v/>
      </c>
      <c r="AZ63" s="151" t="str">
        <f t="shared" si="23"/>
        <v/>
      </c>
    </row>
    <row r="64" spans="2:52" ht="30" customHeight="1">
      <c r="B64" s="431">
        <v>45</v>
      </c>
      <c r="C64" s="872"/>
      <c r="D64" s="873"/>
      <c r="E64" s="431"/>
      <c r="F64" s="382"/>
      <c r="G64" s="451"/>
      <c r="H64" s="400" t="str">
        <f t="shared" si="0"/>
        <v/>
      </c>
      <c r="I64" s="409"/>
      <c r="J64" s="150"/>
      <c r="K64" s="150"/>
      <c r="L64" s="432"/>
      <c r="M64" s="388" t="str">
        <f t="shared" si="7"/>
        <v/>
      </c>
      <c r="N64" s="409"/>
      <c r="O64" s="409"/>
      <c r="P64" s="537"/>
      <c r="Q64" s="536"/>
      <c r="S64" s="150" t="str">
        <f t="shared" si="1"/>
        <v/>
      </c>
      <c r="T64" s="150" t="str">
        <f t="shared" si="2"/>
        <v/>
      </c>
      <c r="U64" s="150" t="str">
        <f t="shared" si="3"/>
        <v/>
      </c>
      <c r="V64" s="150" t="str">
        <f t="shared" si="8"/>
        <v/>
      </c>
      <c r="W64" s="150" t="str">
        <f t="shared" si="4"/>
        <v/>
      </c>
      <c r="X64" s="150" t="str">
        <f t="shared" si="9"/>
        <v/>
      </c>
      <c r="Y64" s="220" t="str">
        <f t="shared" si="10"/>
        <v/>
      </c>
      <c r="Z64" s="365" t="str">
        <f t="shared" si="11"/>
        <v/>
      </c>
      <c r="AA64" s="219" t="str">
        <f t="shared" si="12"/>
        <v/>
      </c>
      <c r="AB64" s="217" t="str">
        <f t="shared" si="13"/>
        <v/>
      </c>
      <c r="AC64" s="220" t="str">
        <f t="shared" si="24"/>
        <v/>
      </c>
      <c r="AD64" s="218" t="str">
        <f t="shared" si="25"/>
        <v/>
      </c>
      <c r="AE64" s="219" t="str">
        <f t="shared" si="5"/>
        <v/>
      </c>
      <c r="AF64" s="217" t="str">
        <f t="shared" si="14"/>
        <v/>
      </c>
      <c r="AG64" s="258" t="str">
        <f t="shared" si="15"/>
        <v/>
      </c>
      <c r="AH64" s="220" t="str">
        <f t="shared" si="16"/>
        <v/>
      </c>
      <c r="AI64" s="218" t="str">
        <f t="shared" si="17"/>
        <v/>
      </c>
      <c r="AJ64" s="219" t="str">
        <f t="shared" si="18"/>
        <v/>
      </c>
      <c r="AK64" s="221" t="str">
        <f t="shared" si="19"/>
        <v/>
      </c>
      <c r="AL64" s="217" t="str">
        <f t="shared" si="20"/>
        <v/>
      </c>
      <c r="AM64" s="217" t="str">
        <f t="shared" si="21"/>
        <v/>
      </c>
      <c r="AO64" s="151" t="str">
        <f t="shared" si="6"/>
        <v/>
      </c>
      <c r="AP64" s="431" t="str">
        <f t="shared" si="22"/>
        <v/>
      </c>
      <c r="AZ64" s="151" t="str">
        <f t="shared" si="23"/>
        <v/>
      </c>
    </row>
    <row r="65" spans="2:52" ht="30" customHeight="1">
      <c r="B65" s="431">
        <v>46</v>
      </c>
      <c r="C65" s="872"/>
      <c r="D65" s="873"/>
      <c r="E65" s="431"/>
      <c r="F65" s="382"/>
      <c r="G65" s="451"/>
      <c r="H65" s="400" t="str">
        <f t="shared" si="0"/>
        <v/>
      </c>
      <c r="I65" s="409"/>
      <c r="J65" s="150"/>
      <c r="K65" s="150"/>
      <c r="L65" s="432"/>
      <c r="M65" s="388" t="str">
        <f t="shared" si="7"/>
        <v/>
      </c>
      <c r="N65" s="409"/>
      <c r="O65" s="409"/>
      <c r="P65" s="537"/>
      <c r="Q65" s="536"/>
      <c r="S65" s="150" t="str">
        <f t="shared" si="1"/>
        <v/>
      </c>
      <c r="T65" s="150" t="str">
        <f t="shared" si="2"/>
        <v/>
      </c>
      <c r="U65" s="150" t="str">
        <f t="shared" si="3"/>
        <v/>
      </c>
      <c r="V65" s="150" t="str">
        <f t="shared" si="8"/>
        <v/>
      </c>
      <c r="W65" s="150" t="str">
        <f t="shared" si="4"/>
        <v/>
      </c>
      <c r="X65" s="150" t="str">
        <f t="shared" si="9"/>
        <v/>
      </c>
      <c r="Y65" s="220" t="str">
        <f t="shared" si="10"/>
        <v/>
      </c>
      <c r="Z65" s="365" t="str">
        <f t="shared" si="11"/>
        <v/>
      </c>
      <c r="AA65" s="219" t="str">
        <f t="shared" si="12"/>
        <v/>
      </c>
      <c r="AB65" s="217" t="str">
        <f t="shared" si="13"/>
        <v/>
      </c>
      <c r="AC65" s="220" t="str">
        <f t="shared" si="24"/>
        <v/>
      </c>
      <c r="AD65" s="218" t="str">
        <f t="shared" si="25"/>
        <v/>
      </c>
      <c r="AE65" s="219" t="str">
        <f t="shared" si="5"/>
        <v/>
      </c>
      <c r="AF65" s="217" t="str">
        <f t="shared" si="14"/>
        <v/>
      </c>
      <c r="AG65" s="258" t="str">
        <f t="shared" si="15"/>
        <v/>
      </c>
      <c r="AH65" s="220" t="str">
        <f t="shared" si="16"/>
        <v/>
      </c>
      <c r="AI65" s="218" t="str">
        <f t="shared" si="17"/>
        <v/>
      </c>
      <c r="AJ65" s="219" t="str">
        <f t="shared" si="18"/>
        <v/>
      </c>
      <c r="AK65" s="221" t="str">
        <f t="shared" si="19"/>
        <v/>
      </c>
      <c r="AL65" s="217" t="str">
        <f t="shared" si="20"/>
        <v/>
      </c>
      <c r="AM65" s="217" t="str">
        <f t="shared" si="21"/>
        <v/>
      </c>
      <c r="AO65" s="151" t="str">
        <f t="shared" si="6"/>
        <v/>
      </c>
      <c r="AP65" s="431" t="str">
        <f t="shared" si="22"/>
        <v/>
      </c>
      <c r="AZ65" s="151" t="str">
        <f t="shared" si="23"/>
        <v/>
      </c>
    </row>
    <row r="66" spans="2:52" ht="29.25" customHeight="1">
      <c r="B66" s="431">
        <v>47</v>
      </c>
      <c r="C66" s="872"/>
      <c r="D66" s="873"/>
      <c r="E66" s="431"/>
      <c r="F66" s="382"/>
      <c r="G66" s="451"/>
      <c r="H66" s="400" t="str">
        <f t="shared" si="0"/>
        <v/>
      </c>
      <c r="I66" s="409"/>
      <c r="J66" s="150"/>
      <c r="K66" s="150"/>
      <c r="L66" s="432"/>
      <c r="M66" s="388" t="str">
        <f t="shared" si="7"/>
        <v/>
      </c>
      <c r="N66" s="409"/>
      <c r="O66" s="409"/>
      <c r="P66" s="537"/>
      <c r="Q66" s="536"/>
      <c r="S66" s="150" t="str">
        <f t="shared" si="1"/>
        <v/>
      </c>
      <c r="T66" s="150" t="str">
        <f t="shared" si="2"/>
        <v/>
      </c>
      <c r="U66" s="150" t="str">
        <f t="shared" si="3"/>
        <v/>
      </c>
      <c r="V66" s="150" t="str">
        <f t="shared" si="8"/>
        <v/>
      </c>
      <c r="W66" s="150" t="str">
        <f t="shared" si="4"/>
        <v/>
      </c>
      <c r="X66" s="150" t="str">
        <f t="shared" si="9"/>
        <v/>
      </c>
      <c r="Y66" s="220" t="str">
        <f t="shared" si="10"/>
        <v/>
      </c>
      <c r="Z66" s="365" t="str">
        <f t="shared" si="11"/>
        <v/>
      </c>
      <c r="AA66" s="219" t="str">
        <f t="shared" si="12"/>
        <v/>
      </c>
      <c r="AB66" s="217" t="str">
        <f t="shared" si="13"/>
        <v/>
      </c>
      <c r="AC66" s="220" t="str">
        <f t="shared" si="24"/>
        <v/>
      </c>
      <c r="AD66" s="218" t="str">
        <f t="shared" si="25"/>
        <v/>
      </c>
      <c r="AE66" s="219" t="str">
        <f t="shared" si="5"/>
        <v/>
      </c>
      <c r="AF66" s="217" t="str">
        <f t="shared" si="14"/>
        <v/>
      </c>
      <c r="AG66" s="258" t="str">
        <f t="shared" si="15"/>
        <v/>
      </c>
      <c r="AH66" s="220" t="str">
        <f t="shared" si="16"/>
        <v/>
      </c>
      <c r="AI66" s="218" t="str">
        <f t="shared" si="17"/>
        <v/>
      </c>
      <c r="AJ66" s="219" t="str">
        <f t="shared" si="18"/>
        <v/>
      </c>
      <c r="AK66" s="221" t="str">
        <f t="shared" si="19"/>
        <v/>
      </c>
      <c r="AL66" s="217" t="str">
        <f t="shared" si="20"/>
        <v/>
      </c>
      <c r="AM66" s="217" t="str">
        <f t="shared" si="21"/>
        <v/>
      </c>
      <c r="AO66" s="151" t="str">
        <f t="shared" si="6"/>
        <v/>
      </c>
      <c r="AP66" s="431" t="str">
        <f t="shared" si="22"/>
        <v/>
      </c>
      <c r="AZ66" s="151" t="str">
        <f t="shared" si="23"/>
        <v/>
      </c>
    </row>
    <row r="67" spans="2:52" ht="29.25" customHeight="1">
      <c r="B67" s="431">
        <v>48</v>
      </c>
      <c r="C67" s="872"/>
      <c r="D67" s="873"/>
      <c r="E67" s="431"/>
      <c r="F67" s="382"/>
      <c r="G67" s="451"/>
      <c r="H67" s="400" t="str">
        <f t="shared" si="0"/>
        <v/>
      </c>
      <c r="I67" s="409"/>
      <c r="J67" s="150"/>
      <c r="K67" s="150"/>
      <c r="L67" s="432"/>
      <c r="M67" s="388" t="str">
        <f t="shared" si="7"/>
        <v/>
      </c>
      <c r="N67" s="409"/>
      <c r="O67" s="409"/>
      <c r="P67" s="537"/>
      <c r="Q67" s="536"/>
      <c r="S67" s="150" t="str">
        <f t="shared" si="1"/>
        <v/>
      </c>
      <c r="T67" s="150" t="str">
        <f t="shared" si="2"/>
        <v/>
      </c>
      <c r="U67" s="150" t="str">
        <f t="shared" si="3"/>
        <v/>
      </c>
      <c r="V67" s="150" t="str">
        <f t="shared" si="8"/>
        <v/>
      </c>
      <c r="W67" s="150" t="str">
        <f t="shared" si="4"/>
        <v/>
      </c>
      <c r="X67" s="150" t="str">
        <f t="shared" si="9"/>
        <v/>
      </c>
      <c r="Y67" s="220" t="str">
        <f t="shared" si="10"/>
        <v/>
      </c>
      <c r="Z67" s="365" t="str">
        <f t="shared" si="11"/>
        <v/>
      </c>
      <c r="AA67" s="219" t="str">
        <f t="shared" si="12"/>
        <v/>
      </c>
      <c r="AB67" s="217" t="str">
        <f t="shared" si="13"/>
        <v/>
      </c>
      <c r="AC67" s="220" t="str">
        <f t="shared" si="24"/>
        <v/>
      </c>
      <c r="AD67" s="218" t="str">
        <f t="shared" si="25"/>
        <v/>
      </c>
      <c r="AE67" s="219" t="str">
        <f t="shared" si="5"/>
        <v/>
      </c>
      <c r="AF67" s="217" t="str">
        <f t="shared" si="14"/>
        <v/>
      </c>
      <c r="AG67" s="258" t="str">
        <f t="shared" si="15"/>
        <v/>
      </c>
      <c r="AH67" s="220" t="str">
        <f t="shared" si="16"/>
        <v/>
      </c>
      <c r="AI67" s="218" t="str">
        <f t="shared" si="17"/>
        <v/>
      </c>
      <c r="AJ67" s="219" t="str">
        <f t="shared" si="18"/>
        <v/>
      </c>
      <c r="AK67" s="221" t="str">
        <f t="shared" si="19"/>
        <v/>
      </c>
      <c r="AL67" s="217" t="str">
        <f t="shared" si="20"/>
        <v/>
      </c>
      <c r="AM67" s="217" t="str">
        <f t="shared" si="21"/>
        <v/>
      </c>
      <c r="AO67" s="151" t="str">
        <f t="shared" si="6"/>
        <v/>
      </c>
      <c r="AP67" s="431" t="str">
        <f t="shared" si="22"/>
        <v/>
      </c>
      <c r="AZ67" s="151" t="str">
        <f t="shared" si="23"/>
        <v/>
      </c>
    </row>
    <row r="68" spans="2:52" ht="29.25" customHeight="1">
      <c r="B68" s="431">
        <v>49</v>
      </c>
      <c r="C68" s="872"/>
      <c r="D68" s="873"/>
      <c r="E68" s="431"/>
      <c r="F68" s="382"/>
      <c r="G68" s="451"/>
      <c r="H68" s="400" t="str">
        <f t="shared" si="0"/>
        <v/>
      </c>
      <c r="I68" s="409"/>
      <c r="J68" s="150"/>
      <c r="K68" s="150"/>
      <c r="L68" s="432"/>
      <c r="M68" s="388" t="str">
        <f t="shared" si="7"/>
        <v/>
      </c>
      <c r="N68" s="409"/>
      <c r="O68" s="409"/>
      <c r="P68" s="537"/>
      <c r="Q68" s="536"/>
      <c r="S68" s="150" t="str">
        <f t="shared" si="1"/>
        <v/>
      </c>
      <c r="T68" s="150" t="str">
        <f t="shared" si="2"/>
        <v/>
      </c>
      <c r="U68" s="150" t="str">
        <f t="shared" si="3"/>
        <v/>
      </c>
      <c r="V68" s="150" t="str">
        <f t="shared" si="8"/>
        <v/>
      </c>
      <c r="W68" s="150" t="str">
        <f t="shared" si="4"/>
        <v/>
      </c>
      <c r="X68" s="150" t="str">
        <f t="shared" si="9"/>
        <v/>
      </c>
      <c r="Y68" s="220" t="str">
        <f t="shared" si="10"/>
        <v/>
      </c>
      <c r="Z68" s="365" t="str">
        <f t="shared" si="11"/>
        <v/>
      </c>
      <c r="AA68" s="219" t="str">
        <f t="shared" si="12"/>
        <v/>
      </c>
      <c r="AB68" s="217" t="str">
        <f t="shared" si="13"/>
        <v/>
      </c>
      <c r="AC68" s="220" t="str">
        <f t="shared" si="24"/>
        <v/>
      </c>
      <c r="AD68" s="218" t="str">
        <f t="shared" si="25"/>
        <v/>
      </c>
      <c r="AE68" s="219" t="str">
        <f t="shared" si="5"/>
        <v/>
      </c>
      <c r="AF68" s="217" t="str">
        <f t="shared" si="14"/>
        <v/>
      </c>
      <c r="AG68" s="258" t="str">
        <f t="shared" si="15"/>
        <v/>
      </c>
      <c r="AH68" s="220" t="str">
        <f t="shared" si="16"/>
        <v/>
      </c>
      <c r="AI68" s="218" t="str">
        <f t="shared" si="17"/>
        <v/>
      </c>
      <c r="AJ68" s="219" t="str">
        <f t="shared" si="18"/>
        <v/>
      </c>
      <c r="AK68" s="221" t="str">
        <f t="shared" si="19"/>
        <v/>
      </c>
      <c r="AL68" s="217" t="str">
        <f t="shared" si="20"/>
        <v/>
      </c>
      <c r="AM68" s="217" t="str">
        <f t="shared" si="21"/>
        <v/>
      </c>
      <c r="AO68" s="151" t="str">
        <f t="shared" si="6"/>
        <v/>
      </c>
      <c r="AP68" s="431" t="str">
        <f t="shared" si="22"/>
        <v/>
      </c>
      <c r="AZ68" s="151" t="str">
        <f t="shared" si="23"/>
        <v/>
      </c>
    </row>
    <row r="69" spans="2:52" ht="29.25" customHeight="1">
      <c r="B69" s="431">
        <v>50</v>
      </c>
      <c r="C69" s="872"/>
      <c r="D69" s="873"/>
      <c r="E69" s="431"/>
      <c r="F69" s="382"/>
      <c r="G69" s="451"/>
      <c r="H69" s="400" t="str">
        <f t="shared" si="0"/>
        <v/>
      </c>
      <c r="I69" s="409"/>
      <c r="J69" s="150"/>
      <c r="K69" s="150"/>
      <c r="L69" s="432"/>
      <c r="M69" s="388" t="str">
        <f t="shared" si="7"/>
        <v/>
      </c>
      <c r="N69" s="409"/>
      <c r="O69" s="409"/>
      <c r="P69" s="537"/>
      <c r="Q69" s="536"/>
      <c r="S69" s="150" t="str">
        <f t="shared" si="1"/>
        <v/>
      </c>
      <c r="T69" s="150" t="str">
        <f t="shared" si="2"/>
        <v/>
      </c>
      <c r="U69" s="150" t="str">
        <f t="shared" si="3"/>
        <v/>
      </c>
      <c r="V69" s="150" t="str">
        <f t="shared" si="8"/>
        <v/>
      </c>
      <c r="W69" s="150" t="str">
        <f t="shared" si="4"/>
        <v/>
      </c>
      <c r="X69" s="150" t="str">
        <f t="shared" si="9"/>
        <v/>
      </c>
      <c r="Y69" s="220" t="str">
        <f t="shared" si="10"/>
        <v/>
      </c>
      <c r="Z69" s="365" t="str">
        <f t="shared" si="11"/>
        <v/>
      </c>
      <c r="AA69" s="219" t="str">
        <f t="shared" si="12"/>
        <v/>
      </c>
      <c r="AB69" s="217" t="str">
        <f t="shared" si="13"/>
        <v/>
      </c>
      <c r="AC69" s="220" t="str">
        <f t="shared" si="24"/>
        <v/>
      </c>
      <c r="AD69" s="218" t="str">
        <f t="shared" si="25"/>
        <v/>
      </c>
      <c r="AE69" s="219" t="str">
        <f t="shared" si="5"/>
        <v/>
      </c>
      <c r="AF69" s="217" t="str">
        <f t="shared" si="14"/>
        <v/>
      </c>
      <c r="AG69" s="258" t="str">
        <f t="shared" si="15"/>
        <v/>
      </c>
      <c r="AH69" s="220" t="str">
        <f t="shared" si="16"/>
        <v/>
      </c>
      <c r="AI69" s="218" t="str">
        <f t="shared" si="17"/>
        <v/>
      </c>
      <c r="AJ69" s="219" t="str">
        <f t="shared" si="18"/>
        <v/>
      </c>
      <c r="AK69" s="221" t="str">
        <f t="shared" si="19"/>
        <v/>
      </c>
      <c r="AL69" s="217" t="str">
        <f t="shared" si="20"/>
        <v/>
      </c>
      <c r="AM69" s="217" t="str">
        <f t="shared" si="21"/>
        <v/>
      </c>
      <c r="AO69" s="151" t="str">
        <f t="shared" si="6"/>
        <v/>
      </c>
      <c r="AP69" s="431" t="str">
        <f t="shared" si="22"/>
        <v/>
      </c>
      <c r="AZ69" s="151" t="str">
        <f t="shared" si="23"/>
        <v/>
      </c>
    </row>
    <row r="70" spans="2:52" ht="30" customHeight="1">
      <c r="B70" s="431">
        <v>51</v>
      </c>
      <c r="C70" s="872"/>
      <c r="D70" s="873"/>
      <c r="E70" s="431"/>
      <c r="F70" s="382"/>
      <c r="G70" s="451"/>
      <c r="H70" s="400" t="str">
        <f t="shared" si="0"/>
        <v/>
      </c>
      <c r="I70" s="409"/>
      <c r="J70" s="150"/>
      <c r="K70" s="150"/>
      <c r="L70" s="432"/>
      <c r="M70" s="388" t="str">
        <f t="shared" si="7"/>
        <v/>
      </c>
      <c r="N70" s="409"/>
      <c r="O70" s="409"/>
      <c r="P70" s="537"/>
      <c r="Q70" s="536"/>
      <c r="S70" s="150" t="str">
        <f t="shared" si="1"/>
        <v/>
      </c>
      <c r="T70" s="150" t="str">
        <f t="shared" si="2"/>
        <v/>
      </c>
      <c r="U70" s="150" t="str">
        <f t="shared" si="3"/>
        <v/>
      </c>
      <c r="V70" s="150" t="str">
        <f t="shared" si="8"/>
        <v/>
      </c>
      <c r="W70" s="150" t="str">
        <f t="shared" si="4"/>
        <v/>
      </c>
      <c r="X70" s="150" t="str">
        <f t="shared" si="9"/>
        <v/>
      </c>
      <c r="Y70" s="220" t="str">
        <f t="shared" si="10"/>
        <v/>
      </c>
      <c r="Z70" s="365" t="str">
        <f t="shared" si="11"/>
        <v/>
      </c>
      <c r="AA70" s="219" t="str">
        <f t="shared" si="12"/>
        <v/>
      </c>
      <c r="AB70" s="217" t="str">
        <f t="shared" si="13"/>
        <v/>
      </c>
      <c r="AC70" s="220" t="str">
        <f t="shared" si="24"/>
        <v/>
      </c>
      <c r="AD70" s="218" t="str">
        <f t="shared" si="25"/>
        <v/>
      </c>
      <c r="AE70" s="219" t="str">
        <f t="shared" si="5"/>
        <v/>
      </c>
      <c r="AF70" s="217" t="str">
        <f t="shared" si="14"/>
        <v/>
      </c>
      <c r="AG70" s="258" t="str">
        <f t="shared" si="15"/>
        <v/>
      </c>
      <c r="AH70" s="220" t="str">
        <f t="shared" si="16"/>
        <v/>
      </c>
      <c r="AI70" s="218" t="str">
        <f t="shared" si="17"/>
        <v/>
      </c>
      <c r="AJ70" s="219" t="str">
        <f t="shared" si="18"/>
        <v/>
      </c>
      <c r="AK70" s="221" t="str">
        <f t="shared" si="19"/>
        <v/>
      </c>
      <c r="AL70" s="217" t="str">
        <f t="shared" si="20"/>
        <v/>
      </c>
      <c r="AM70" s="217" t="str">
        <f t="shared" si="21"/>
        <v/>
      </c>
      <c r="AO70" s="151" t="str">
        <f t="shared" si="6"/>
        <v/>
      </c>
      <c r="AP70" s="431" t="str">
        <f t="shared" si="22"/>
        <v/>
      </c>
      <c r="AZ70" s="151" t="str">
        <f t="shared" si="23"/>
        <v/>
      </c>
    </row>
    <row r="71" spans="2:52" ht="30" customHeight="1">
      <c r="B71" s="431">
        <v>52</v>
      </c>
      <c r="C71" s="872"/>
      <c r="D71" s="873"/>
      <c r="E71" s="431"/>
      <c r="F71" s="382"/>
      <c r="G71" s="451"/>
      <c r="H71" s="400" t="str">
        <f t="shared" si="0"/>
        <v/>
      </c>
      <c r="I71" s="409"/>
      <c r="J71" s="150"/>
      <c r="K71" s="150"/>
      <c r="L71" s="432"/>
      <c r="M71" s="388" t="str">
        <f t="shared" si="7"/>
        <v/>
      </c>
      <c r="N71" s="409"/>
      <c r="O71" s="409"/>
      <c r="P71" s="537"/>
      <c r="Q71" s="536"/>
      <c r="S71" s="150" t="str">
        <f t="shared" si="1"/>
        <v/>
      </c>
      <c r="T71" s="150" t="str">
        <f t="shared" si="2"/>
        <v/>
      </c>
      <c r="U71" s="150" t="str">
        <f t="shared" si="3"/>
        <v/>
      </c>
      <c r="V71" s="150" t="str">
        <f t="shared" si="8"/>
        <v/>
      </c>
      <c r="W71" s="150" t="str">
        <f t="shared" si="4"/>
        <v/>
      </c>
      <c r="X71" s="150" t="str">
        <f t="shared" si="9"/>
        <v/>
      </c>
      <c r="Y71" s="220" t="str">
        <f t="shared" si="10"/>
        <v/>
      </c>
      <c r="Z71" s="365" t="str">
        <f t="shared" si="11"/>
        <v/>
      </c>
      <c r="AA71" s="219" t="str">
        <f t="shared" si="12"/>
        <v/>
      </c>
      <c r="AB71" s="217" t="str">
        <f t="shared" si="13"/>
        <v/>
      </c>
      <c r="AC71" s="220" t="str">
        <f t="shared" si="24"/>
        <v/>
      </c>
      <c r="AD71" s="218" t="str">
        <f t="shared" si="25"/>
        <v/>
      </c>
      <c r="AE71" s="219" t="str">
        <f t="shared" si="5"/>
        <v/>
      </c>
      <c r="AF71" s="217" t="str">
        <f t="shared" si="14"/>
        <v/>
      </c>
      <c r="AG71" s="258" t="str">
        <f t="shared" si="15"/>
        <v/>
      </c>
      <c r="AH71" s="220" t="str">
        <f t="shared" si="16"/>
        <v/>
      </c>
      <c r="AI71" s="218" t="str">
        <f t="shared" si="17"/>
        <v/>
      </c>
      <c r="AJ71" s="219" t="str">
        <f t="shared" si="18"/>
        <v/>
      </c>
      <c r="AK71" s="221" t="str">
        <f t="shared" si="19"/>
        <v/>
      </c>
      <c r="AL71" s="217" t="str">
        <f t="shared" si="20"/>
        <v/>
      </c>
      <c r="AM71" s="217" t="str">
        <f t="shared" si="21"/>
        <v/>
      </c>
      <c r="AO71" s="151" t="str">
        <f t="shared" si="6"/>
        <v/>
      </c>
      <c r="AP71" s="431" t="str">
        <f t="shared" si="22"/>
        <v/>
      </c>
      <c r="AZ71" s="151" t="str">
        <f t="shared" si="23"/>
        <v/>
      </c>
    </row>
    <row r="72" spans="2:52" ht="30" customHeight="1">
      <c r="B72" s="431">
        <v>53</v>
      </c>
      <c r="C72" s="872"/>
      <c r="D72" s="873"/>
      <c r="E72" s="431"/>
      <c r="F72" s="382"/>
      <c r="G72" s="451"/>
      <c r="H72" s="400" t="str">
        <f t="shared" si="0"/>
        <v/>
      </c>
      <c r="I72" s="409"/>
      <c r="J72" s="150"/>
      <c r="K72" s="150"/>
      <c r="L72" s="432"/>
      <c r="M72" s="388" t="str">
        <f t="shared" si="7"/>
        <v/>
      </c>
      <c r="N72" s="409"/>
      <c r="O72" s="409"/>
      <c r="P72" s="537"/>
      <c r="Q72" s="536"/>
      <c r="S72" s="150" t="str">
        <f t="shared" si="1"/>
        <v/>
      </c>
      <c r="T72" s="150" t="str">
        <f t="shared" si="2"/>
        <v/>
      </c>
      <c r="U72" s="150" t="str">
        <f t="shared" si="3"/>
        <v/>
      </c>
      <c r="V72" s="150" t="str">
        <f t="shared" si="8"/>
        <v/>
      </c>
      <c r="W72" s="150" t="str">
        <f t="shared" si="4"/>
        <v/>
      </c>
      <c r="X72" s="150" t="str">
        <f t="shared" si="9"/>
        <v/>
      </c>
      <c r="Y72" s="220" t="str">
        <f t="shared" si="10"/>
        <v/>
      </c>
      <c r="Z72" s="365" t="str">
        <f t="shared" si="11"/>
        <v/>
      </c>
      <c r="AA72" s="219" t="str">
        <f t="shared" si="12"/>
        <v/>
      </c>
      <c r="AB72" s="217" t="str">
        <f t="shared" si="13"/>
        <v/>
      </c>
      <c r="AC72" s="220" t="str">
        <f t="shared" si="24"/>
        <v/>
      </c>
      <c r="AD72" s="218" t="str">
        <f t="shared" si="25"/>
        <v/>
      </c>
      <c r="AE72" s="219" t="str">
        <f t="shared" si="5"/>
        <v/>
      </c>
      <c r="AF72" s="217" t="str">
        <f t="shared" si="14"/>
        <v/>
      </c>
      <c r="AG72" s="258" t="str">
        <f t="shared" si="15"/>
        <v/>
      </c>
      <c r="AH72" s="220" t="str">
        <f t="shared" si="16"/>
        <v/>
      </c>
      <c r="AI72" s="218" t="str">
        <f t="shared" si="17"/>
        <v/>
      </c>
      <c r="AJ72" s="219" t="str">
        <f t="shared" si="18"/>
        <v/>
      </c>
      <c r="AK72" s="221" t="str">
        <f t="shared" si="19"/>
        <v/>
      </c>
      <c r="AL72" s="217" t="str">
        <f t="shared" si="20"/>
        <v/>
      </c>
      <c r="AM72" s="217" t="str">
        <f t="shared" si="21"/>
        <v/>
      </c>
      <c r="AO72" s="151" t="str">
        <f t="shared" si="6"/>
        <v/>
      </c>
      <c r="AP72" s="431" t="str">
        <f t="shared" si="22"/>
        <v/>
      </c>
      <c r="AZ72" s="151" t="str">
        <f t="shared" si="23"/>
        <v/>
      </c>
    </row>
    <row r="73" spans="2:52" ht="30" customHeight="1">
      <c r="B73" s="431">
        <v>54</v>
      </c>
      <c r="C73" s="872"/>
      <c r="D73" s="873"/>
      <c r="E73" s="431"/>
      <c r="F73" s="382"/>
      <c r="G73" s="451"/>
      <c r="H73" s="400" t="str">
        <f t="shared" si="0"/>
        <v/>
      </c>
      <c r="I73" s="409"/>
      <c r="J73" s="150"/>
      <c r="K73" s="150"/>
      <c r="L73" s="432"/>
      <c r="M73" s="388" t="str">
        <f t="shared" si="7"/>
        <v/>
      </c>
      <c r="N73" s="409"/>
      <c r="O73" s="409"/>
      <c r="P73" s="537"/>
      <c r="Q73" s="536"/>
      <c r="S73" s="150" t="str">
        <f t="shared" si="1"/>
        <v/>
      </c>
      <c r="T73" s="150" t="str">
        <f t="shared" si="2"/>
        <v/>
      </c>
      <c r="U73" s="150" t="str">
        <f t="shared" si="3"/>
        <v/>
      </c>
      <c r="V73" s="150" t="str">
        <f t="shared" si="8"/>
        <v/>
      </c>
      <c r="W73" s="150" t="str">
        <f t="shared" si="4"/>
        <v/>
      </c>
      <c r="X73" s="150" t="str">
        <f t="shared" si="9"/>
        <v/>
      </c>
      <c r="Y73" s="220" t="str">
        <f t="shared" si="10"/>
        <v/>
      </c>
      <c r="Z73" s="365" t="str">
        <f t="shared" si="11"/>
        <v/>
      </c>
      <c r="AA73" s="219" t="str">
        <f t="shared" si="12"/>
        <v/>
      </c>
      <c r="AB73" s="217" t="str">
        <f t="shared" si="13"/>
        <v/>
      </c>
      <c r="AC73" s="220" t="str">
        <f t="shared" si="24"/>
        <v/>
      </c>
      <c r="AD73" s="218" t="str">
        <f t="shared" si="25"/>
        <v/>
      </c>
      <c r="AE73" s="219" t="str">
        <f t="shared" si="5"/>
        <v/>
      </c>
      <c r="AF73" s="217" t="str">
        <f t="shared" si="14"/>
        <v/>
      </c>
      <c r="AG73" s="258" t="str">
        <f t="shared" si="15"/>
        <v/>
      </c>
      <c r="AH73" s="220" t="str">
        <f t="shared" si="16"/>
        <v/>
      </c>
      <c r="AI73" s="218" t="str">
        <f t="shared" si="17"/>
        <v/>
      </c>
      <c r="AJ73" s="219" t="str">
        <f t="shared" si="18"/>
        <v/>
      </c>
      <c r="AK73" s="221" t="str">
        <f t="shared" si="19"/>
        <v/>
      </c>
      <c r="AL73" s="217" t="str">
        <f t="shared" si="20"/>
        <v/>
      </c>
      <c r="AM73" s="217" t="str">
        <f t="shared" si="21"/>
        <v/>
      </c>
      <c r="AO73" s="151" t="str">
        <f t="shared" si="6"/>
        <v/>
      </c>
      <c r="AP73" s="431" t="str">
        <f t="shared" si="22"/>
        <v/>
      </c>
      <c r="AZ73" s="151" t="str">
        <f t="shared" si="23"/>
        <v/>
      </c>
    </row>
    <row r="74" spans="2:52" ht="30" customHeight="1">
      <c r="B74" s="431">
        <v>55</v>
      </c>
      <c r="C74" s="872"/>
      <c r="D74" s="873"/>
      <c r="E74" s="431"/>
      <c r="F74" s="382"/>
      <c r="G74" s="451"/>
      <c r="H74" s="400" t="str">
        <f t="shared" si="0"/>
        <v/>
      </c>
      <c r="I74" s="409"/>
      <c r="J74" s="150"/>
      <c r="K74" s="150"/>
      <c r="L74" s="432"/>
      <c r="M74" s="388" t="str">
        <f t="shared" si="7"/>
        <v/>
      </c>
      <c r="N74" s="409"/>
      <c r="O74" s="409"/>
      <c r="P74" s="537"/>
      <c r="Q74" s="536"/>
      <c r="S74" s="150" t="str">
        <f t="shared" si="1"/>
        <v/>
      </c>
      <c r="T74" s="150" t="str">
        <f t="shared" si="2"/>
        <v/>
      </c>
      <c r="U74" s="150" t="str">
        <f t="shared" si="3"/>
        <v/>
      </c>
      <c r="V74" s="150" t="str">
        <f t="shared" si="8"/>
        <v/>
      </c>
      <c r="W74" s="150" t="str">
        <f t="shared" si="4"/>
        <v/>
      </c>
      <c r="X74" s="150" t="str">
        <f t="shared" si="9"/>
        <v/>
      </c>
      <c r="Y74" s="220" t="str">
        <f t="shared" si="10"/>
        <v/>
      </c>
      <c r="Z74" s="365" t="str">
        <f t="shared" si="11"/>
        <v/>
      </c>
      <c r="AA74" s="219" t="str">
        <f t="shared" si="12"/>
        <v/>
      </c>
      <c r="AB74" s="217" t="str">
        <f t="shared" si="13"/>
        <v/>
      </c>
      <c r="AC74" s="220" t="str">
        <f t="shared" si="24"/>
        <v/>
      </c>
      <c r="AD74" s="218" t="str">
        <f t="shared" si="25"/>
        <v/>
      </c>
      <c r="AE74" s="219" t="str">
        <f t="shared" si="5"/>
        <v/>
      </c>
      <c r="AF74" s="217" t="str">
        <f t="shared" si="14"/>
        <v/>
      </c>
      <c r="AG74" s="258" t="str">
        <f t="shared" si="15"/>
        <v/>
      </c>
      <c r="AH74" s="220" t="str">
        <f t="shared" si="16"/>
        <v/>
      </c>
      <c r="AI74" s="218" t="str">
        <f t="shared" si="17"/>
        <v/>
      </c>
      <c r="AJ74" s="219" t="str">
        <f t="shared" si="18"/>
        <v/>
      </c>
      <c r="AK74" s="221" t="str">
        <f t="shared" si="19"/>
        <v/>
      </c>
      <c r="AL74" s="217" t="str">
        <f t="shared" si="20"/>
        <v/>
      </c>
      <c r="AM74" s="217" t="str">
        <f t="shared" si="21"/>
        <v/>
      </c>
      <c r="AO74" s="151" t="str">
        <f t="shared" si="6"/>
        <v/>
      </c>
      <c r="AP74" s="431" t="str">
        <f t="shared" si="22"/>
        <v/>
      </c>
      <c r="AZ74" s="151" t="str">
        <f t="shared" si="23"/>
        <v/>
      </c>
    </row>
    <row r="75" spans="2:52" ht="30" customHeight="1">
      <c r="B75" s="431">
        <v>56</v>
      </c>
      <c r="C75" s="872"/>
      <c r="D75" s="873"/>
      <c r="E75" s="431"/>
      <c r="F75" s="382"/>
      <c r="G75" s="451"/>
      <c r="H75" s="400" t="str">
        <f t="shared" si="0"/>
        <v/>
      </c>
      <c r="I75" s="409"/>
      <c r="J75" s="150"/>
      <c r="K75" s="150"/>
      <c r="L75" s="432"/>
      <c r="M75" s="388" t="str">
        <f t="shared" si="7"/>
        <v/>
      </c>
      <c r="N75" s="409"/>
      <c r="O75" s="409"/>
      <c r="P75" s="537"/>
      <c r="Q75" s="536"/>
      <c r="S75" s="150" t="str">
        <f t="shared" si="1"/>
        <v/>
      </c>
      <c r="T75" s="150" t="str">
        <f t="shared" si="2"/>
        <v/>
      </c>
      <c r="U75" s="150" t="str">
        <f t="shared" si="3"/>
        <v/>
      </c>
      <c r="V75" s="150" t="str">
        <f t="shared" si="8"/>
        <v/>
      </c>
      <c r="W75" s="150" t="str">
        <f t="shared" si="4"/>
        <v/>
      </c>
      <c r="X75" s="150" t="str">
        <f t="shared" si="9"/>
        <v/>
      </c>
      <c r="Y75" s="220" t="str">
        <f t="shared" si="10"/>
        <v/>
      </c>
      <c r="Z75" s="365" t="str">
        <f t="shared" si="11"/>
        <v/>
      </c>
      <c r="AA75" s="219" t="str">
        <f t="shared" si="12"/>
        <v/>
      </c>
      <c r="AB75" s="217" t="str">
        <f t="shared" si="13"/>
        <v/>
      </c>
      <c r="AC75" s="220" t="str">
        <f t="shared" si="24"/>
        <v/>
      </c>
      <c r="AD75" s="218" t="str">
        <f t="shared" si="25"/>
        <v/>
      </c>
      <c r="AE75" s="219" t="str">
        <f t="shared" si="5"/>
        <v/>
      </c>
      <c r="AF75" s="217" t="str">
        <f t="shared" si="14"/>
        <v/>
      </c>
      <c r="AG75" s="258" t="str">
        <f t="shared" si="15"/>
        <v/>
      </c>
      <c r="AH75" s="220" t="str">
        <f t="shared" si="16"/>
        <v/>
      </c>
      <c r="AI75" s="218" t="str">
        <f t="shared" si="17"/>
        <v/>
      </c>
      <c r="AJ75" s="219" t="str">
        <f t="shared" si="18"/>
        <v/>
      </c>
      <c r="AK75" s="221" t="str">
        <f t="shared" si="19"/>
        <v/>
      </c>
      <c r="AL75" s="217" t="str">
        <f t="shared" si="20"/>
        <v/>
      </c>
      <c r="AM75" s="217" t="str">
        <f t="shared" si="21"/>
        <v/>
      </c>
      <c r="AO75" s="151" t="str">
        <f t="shared" si="6"/>
        <v/>
      </c>
      <c r="AP75" s="431" t="str">
        <f t="shared" si="22"/>
        <v/>
      </c>
      <c r="AZ75" s="151" t="str">
        <f t="shared" si="23"/>
        <v/>
      </c>
    </row>
    <row r="76" spans="2:52" ht="30" customHeight="1">
      <c r="B76" s="431">
        <v>57</v>
      </c>
      <c r="C76" s="872"/>
      <c r="D76" s="873"/>
      <c r="E76" s="431"/>
      <c r="F76" s="382"/>
      <c r="G76" s="451"/>
      <c r="H76" s="400" t="str">
        <f t="shared" si="0"/>
        <v/>
      </c>
      <c r="I76" s="409"/>
      <c r="J76" s="388"/>
      <c r="K76" s="388"/>
      <c r="L76" s="388"/>
      <c r="M76" s="388" t="str">
        <f t="shared" si="7"/>
        <v/>
      </c>
      <c r="N76" s="409"/>
      <c r="O76" s="409"/>
      <c r="P76" s="537"/>
      <c r="Q76" s="536"/>
      <c r="S76" s="150" t="str">
        <f t="shared" si="1"/>
        <v/>
      </c>
      <c r="T76" s="150" t="str">
        <f t="shared" si="2"/>
        <v/>
      </c>
      <c r="U76" s="150" t="str">
        <f t="shared" si="3"/>
        <v/>
      </c>
      <c r="V76" s="150" t="str">
        <f t="shared" si="8"/>
        <v/>
      </c>
      <c r="W76" s="150" t="str">
        <f t="shared" si="4"/>
        <v/>
      </c>
      <c r="X76" s="150" t="str">
        <f t="shared" si="9"/>
        <v/>
      </c>
      <c r="Y76" s="220" t="str">
        <f t="shared" si="10"/>
        <v/>
      </c>
      <c r="Z76" s="365" t="str">
        <f t="shared" si="11"/>
        <v/>
      </c>
      <c r="AA76" s="219" t="str">
        <f t="shared" si="12"/>
        <v/>
      </c>
      <c r="AB76" s="217" t="str">
        <f t="shared" si="13"/>
        <v/>
      </c>
      <c r="AC76" s="220" t="str">
        <f t="shared" si="24"/>
        <v/>
      </c>
      <c r="AD76" s="218" t="str">
        <f t="shared" si="25"/>
        <v/>
      </c>
      <c r="AE76" s="219" t="str">
        <f t="shared" si="5"/>
        <v/>
      </c>
      <c r="AF76" s="217" t="str">
        <f t="shared" si="14"/>
        <v/>
      </c>
      <c r="AG76" s="258" t="str">
        <f t="shared" si="15"/>
        <v/>
      </c>
      <c r="AH76" s="220" t="str">
        <f t="shared" si="16"/>
        <v/>
      </c>
      <c r="AI76" s="218" t="str">
        <f t="shared" si="17"/>
        <v/>
      </c>
      <c r="AJ76" s="219" t="str">
        <f t="shared" si="18"/>
        <v/>
      </c>
      <c r="AK76" s="221" t="str">
        <f t="shared" si="19"/>
        <v/>
      </c>
      <c r="AL76" s="217" t="str">
        <f t="shared" si="20"/>
        <v/>
      </c>
      <c r="AM76" s="217" t="str">
        <f t="shared" si="21"/>
        <v/>
      </c>
      <c r="AO76" s="151" t="str">
        <f t="shared" si="6"/>
        <v/>
      </c>
      <c r="AP76" s="431" t="str">
        <f t="shared" si="22"/>
        <v/>
      </c>
      <c r="AZ76" s="151" t="str">
        <f t="shared" si="23"/>
        <v/>
      </c>
    </row>
    <row r="77" spans="2:52" ht="30" customHeight="1">
      <c r="B77" s="431">
        <v>58</v>
      </c>
      <c r="C77" s="872"/>
      <c r="D77" s="873"/>
      <c r="E77" s="431"/>
      <c r="F77" s="382"/>
      <c r="G77" s="451"/>
      <c r="H77" s="400" t="str">
        <f t="shared" si="0"/>
        <v/>
      </c>
      <c r="I77" s="409"/>
      <c r="J77" s="388"/>
      <c r="K77" s="388"/>
      <c r="L77" s="388"/>
      <c r="M77" s="388" t="str">
        <f t="shared" si="7"/>
        <v/>
      </c>
      <c r="N77" s="409"/>
      <c r="O77" s="409"/>
      <c r="P77" s="537"/>
      <c r="Q77" s="536"/>
      <c r="S77" s="150" t="str">
        <f t="shared" si="1"/>
        <v/>
      </c>
      <c r="T77" s="150" t="str">
        <f t="shared" si="2"/>
        <v/>
      </c>
      <c r="U77" s="150" t="str">
        <f t="shared" si="3"/>
        <v/>
      </c>
      <c r="V77" s="150" t="str">
        <f t="shared" si="8"/>
        <v/>
      </c>
      <c r="W77" s="150" t="str">
        <f t="shared" si="4"/>
        <v/>
      </c>
      <c r="X77" s="150" t="str">
        <f t="shared" si="9"/>
        <v/>
      </c>
      <c r="Y77" s="220" t="str">
        <f t="shared" si="10"/>
        <v/>
      </c>
      <c r="Z77" s="365" t="str">
        <f t="shared" si="11"/>
        <v/>
      </c>
      <c r="AA77" s="219" t="str">
        <f t="shared" si="12"/>
        <v/>
      </c>
      <c r="AB77" s="217" t="str">
        <f t="shared" si="13"/>
        <v/>
      </c>
      <c r="AC77" s="220" t="str">
        <f t="shared" si="24"/>
        <v/>
      </c>
      <c r="AD77" s="218" t="str">
        <f t="shared" si="25"/>
        <v/>
      </c>
      <c r="AE77" s="219" t="str">
        <f t="shared" si="5"/>
        <v/>
      </c>
      <c r="AF77" s="217" t="str">
        <f t="shared" si="14"/>
        <v/>
      </c>
      <c r="AG77" s="258" t="str">
        <f t="shared" si="15"/>
        <v/>
      </c>
      <c r="AH77" s="220" t="str">
        <f t="shared" si="16"/>
        <v/>
      </c>
      <c r="AI77" s="218" t="str">
        <f t="shared" si="17"/>
        <v/>
      </c>
      <c r="AJ77" s="219" t="str">
        <f t="shared" si="18"/>
        <v/>
      </c>
      <c r="AK77" s="221" t="str">
        <f t="shared" si="19"/>
        <v/>
      </c>
      <c r="AL77" s="217" t="str">
        <f t="shared" si="20"/>
        <v/>
      </c>
      <c r="AM77" s="217" t="str">
        <f t="shared" si="21"/>
        <v/>
      </c>
      <c r="AO77" s="151" t="str">
        <f t="shared" si="6"/>
        <v/>
      </c>
      <c r="AP77" s="431" t="str">
        <f t="shared" si="22"/>
        <v/>
      </c>
      <c r="AZ77" s="151" t="str">
        <f t="shared" si="23"/>
        <v/>
      </c>
    </row>
    <row r="78" spans="2:52" ht="30" customHeight="1">
      <c r="B78" s="431">
        <v>59</v>
      </c>
      <c r="C78" s="872"/>
      <c r="D78" s="873"/>
      <c r="E78" s="431"/>
      <c r="F78" s="382"/>
      <c r="G78" s="451"/>
      <c r="H78" s="400" t="str">
        <f t="shared" si="0"/>
        <v/>
      </c>
      <c r="I78" s="409"/>
      <c r="J78" s="388"/>
      <c r="K78" s="388"/>
      <c r="L78" s="388"/>
      <c r="M78" s="388" t="str">
        <f t="shared" si="7"/>
        <v/>
      </c>
      <c r="N78" s="409"/>
      <c r="O78" s="409"/>
      <c r="P78" s="537"/>
      <c r="Q78" s="536"/>
      <c r="S78" s="150" t="str">
        <f t="shared" si="1"/>
        <v/>
      </c>
      <c r="T78" s="150" t="str">
        <f t="shared" si="2"/>
        <v/>
      </c>
      <c r="U78" s="150" t="str">
        <f t="shared" si="3"/>
        <v/>
      </c>
      <c r="V78" s="150" t="str">
        <f t="shared" si="8"/>
        <v/>
      </c>
      <c r="W78" s="150" t="str">
        <f t="shared" si="4"/>
        <v/>
      </c>
      <c r="X78" s="150" t="str">
        <f t="shared" si="9"/>
        <v/>
      </c>
      <c r="Y78" s="220" t="str">
        <f t="shared" si="10"/>
        <v/>
      </c>
      <c r="Z78" s="365" t="str">
        <f t="shared" si="11"/>
        <v/>
      </c>
      <c r="AA78" s="219" t="str">
        <f t="shared" si="12"/>
        <v/>
      </c>
      <c r="AB78" s="217" t="str">
        <f t="shared" si="13"/>
        <v/>
      </c>
      <c r="AC78" s="220" t="str">
        <f t="shared" si="24"/>
        <v/>
      </c>
      <c r="AD78" s="218" t="str">
        <f t="shared" si="25"/>
        <v/>
      </c>
      <c r="AE78" s="219" t="str">
        <f t="shared" si="5"/>
        <v/>
      </c>
      <c r="AF78" s="217" t="str">
        <f t="shared" si="14"/>
        <v/>
      </c>
      <c r="AG78" s="258" t="str">
        <f t="shared" si="15"/>
        <v/>
      </c>
      <c r="AH78" s="220" t="str">
        <f t="shared" si="16"/>
        <v/>
      </c>
      <c r="AI78" s="218" t="str">
        <f t="shared" si="17"/>
        <v/>
      </c>
      <c r="AJ78" s="219" t="str">
        <f t="shared" si="18"/>
        <v/>
      </c>
      <c r="AK78" s="221" t="str">
        <f t="shared" si="19"/>
        <v/>
      </c>
      <c r="AL78" s="217" t="str">
        <f t="shared" si="20"/>
        <v/>
      </c>
      <c r="AM78" s="217" t="str">
        <f t="shared" si="21"/>
        <v/>
      </c>
      <c r="AO78" s="151" t="str">
        <f t="shared" si="6"/>
        <v/>
      </c>
      <c r="AP78" s="431" t="str">
        <f t="shared" si="22"/>
        <v/>
      </c>
      <c r="AZ78" s="151" t="str">
        <f t="shared" si="23"/>
        <v/>
      </c>
    </row>
    <row r="79" spans="2:52" ht="30" customHeight="1">
      <c r="B79" s="431">
        <v>60</v>
      </c>
      <c r="C79" s="872"/>
      <c r="D79" s="873"/>
      <c r="E79" s="431"/>
      <c r="F79" s="382"/>
      <c r="G79" s="451"/>
      <c r="H79" s="400" t="str">
        <f t="shared" si="0"/>
        <v/>
      </c>
      <c r="I79" s="409"/>
      <c r="J79" s="388"/>
      <c r="K79" s="388"/>
      <c r="L79" s="388"/>
      <c r="M79" s="388" t="str">
        <f t="shared" si="7"/>
        <v/>
      </c>
      <c r="N79" s="409"/>
      <c r="O79" s="409"/>
      <c r="P79" s="537"/>
      <c r="Q79" s="536"/>
      <c r="S79" s="150" t="str">
        <f t="shared" si="1"/>
        <v/>
      </c>
      <c r="T79" s="150" t="str">
        <f t="shared" si="2"/>
        <v/>
      </c>
      <c r="U79" s="150" t="str">
        <f t="shared" si="3"/>
        <v/>
      </c>
      <c r="V79" s="150" t="str">
        <f t="shared" si="8"/>
        <v/>
      </c>
      <c r="W79" s="150" t="str">
        <f t="shared" si="4"/>
        <v/>
      </c>
      <c r="X79" s="150" t="str">
        <f t="shared" si="9"/>
        <v/>
      </c>
      <c r="Y79" s="220" t="str">
        <f t="shared" si="10"/>
        <v/>
      </c>
      <c r="Z79" s="365" t="str">
        <f t="shared" si="11"/>
        <v/>
      </c>
      <c r="AA79" s="219" t="str">
        <f t="shared" si="12"/>
        <v/>
      </c>
      <c r="AB79" s="217" t="str">
        <f t="shared" si="13"/>
        <v/>
      </c>
      <c r="AC79" s="220" t="str">
        <f t="shared" si="24"/>
        <v/>
      </c>
      <c r="AD79" s="218" t="str">
        <f t="shared" si="25"/>
        <v/>
      </c>
      <c r="AE79" s="219" t="str">
        <f t="shared" si="5"/>
        <v/>
      </c>
      <c r="AF79" s="217" t="str">
        <f t="shared" si="14"/>
        <v/>
      </c>
      <c r="AG79" s="258" t="str">
        <f t="shared" si="15"/>
        <v/>
      </c>
      <c r="AH79" s="220" t="str">
        <f t="shared" si="16"/>
        <v/>
      </c>
      <c r="AI79" s="218" t="str">
        <f t="shared" si="17"/>
        <v/>
      </c>
      <c r="AJ79" s="219" t="str">
        <f t="shared" si="18"/>
        <v/>
      </c>
      <c r="AK79" s="221" t="str">
        <f t="shared" si="19"/>
        <v/>
      </c>
      <c r="AL79" s="217" t="str">
        <f t="shared" si="20"/>
        <v/>
      </c>
      <c r="AM79" s="217" t="str">
        <f t="shared" si="21"/>
        <v/>
      </c>
      <c r="AO79" s="151" t="str">
        <f t="shared" si="6"/>
        <v/>
      </c>
      <c r="AP79" s="431" t="str">
        <f t="shared" si="22"/>
        <v/>
      </c>
      <c r="AZ79" s="151" t="str">
        <f t="shared" si="23"/>
        <v/>
      </c>
    </row>
    <row r="80" spans="2:52" ht="30" customHeight="1">
      <c r="B80" s="431">
        <v>61</v>
      </c>
      <c r="C80" s="872"/>
      <c r="D80" s="873"/>
      <c r="E80" s="431"/>
      <c r="F80" s="382"/>
      <c r="G80" s="451"/>
      <c r="H80" s="400" t="str">
        <f t="shared" si="0"/>
        <v/>
      </c>
      <c r="I80" s="409"/>
      <c r="J80" s="388"/>
      <c r="K80" s="388"/>
      <c r="L80" s="388"/>
      <c r="M80" s="388" t="str">
        <f t="shared" si="7"/>
        <v/>
      </c>
      <c r="N80" s="409"/>
      <c r="O80" s="409"/>
      <c r="P80" s="537"/>
      <c r="Q80" s="536"/>
      <c r="S80" s="150" t="str">
        <f t="shared" si="1"/>
        <v/>
      </c>
      <c r="T80" s="150" t="str">
        <f t="shared" si="2"/>
        <v/>
      </c>
      <c r="U80" s="150" t="str">
        <f t="shared" si="3"/>
        <v/>
      </c>
      <c r="V80" s="150" t="str">
        <f t="shared" si="8"/>
        <v/>
      </c>
      <c r="W80" s="150" t="str">
        <f t="shared" si="4"/>
        <v/>
      </c>
      <c r="X80" s="150" t="str">
        <f t="shared" si="9"/>
        <v/>
      </c>
      <c r="Y80" s="220" t="str">
        <f t="shared" si="10"/>
        <v/>
      </c>
      <c r="Z80" s="365" t="str">
        <f t="shared" si="11"/>
        <v/>
      </c>
      <c r="AA80" s="219" t="str">
        <f t="shared" si="12"/>
        <v/>
      </c>
      <c r="AB80" s="217" t="str">
        <f t="shared" si="13"/>
        <v/>
      </c>
      <c r="AC80" s="220" t="str">
        <f t="shared" si="24"/>
        <v/>
      </c>
      <c r="AD80" s="218" t="str">
        <f t="shared" si="25"/>
        <v/>
      </c>
      <c r="AE80" s="219" t="str">
        <f t="shared" si="5"/>
        <v/>
      </c>
      <c r="AF80" s="217" t="str">
        <f t="shared" si="14"/>
        <v/>
      </c>
      <c r="AG80" s="258" t="str">
        <f t="shared" si="15"/>
        <v/>
      </c>
      <c r="AH80" s="220" t="str">
        <f t="shared" si="16"/>
        <v/>
      </c>
      <c r="AI80" s="218" t="str">
        <f t="shared" si="17"/>
        <v/>
      </c>
      <c r="AJ80" s="219" t="str">
        <f t="shared" si="18"/>
        <v/>
      </c>
      <c r="AK80" s="221" t="str">
        <f t="shared" si="19"/>
        <v/>
      </c>
      <c r="AL80" s="217" t="str">
        <f t="shared" si="20"/>
        <v/>
      </c>
      <c r="AM80" s="217" t="str">
        <f t="shared" si="21"/>
        <v/>
      </c>
      <c r="AO80" s="151" t="str">
        <f t="shared" si="6"/>
        <v/>
      </c>
      <c r="AP80" s="431" t="str">
        <f t="shared" si="22"/>
        <v/>
      </c>
      <c r="AZ80" s="151" t="str">
        <f t="shared" si="23"/>
        <v/>
      </c>
    </row>
    <row r="81" spans="2:52" ht="30" customHeight="1">
      <c r="B81" s="431">
        <v>62</v>
      </c>
      <c r="C81" s="872"/>
      <c r="D81" s="873"/>
      <c r="E81" s="431"/>
      <c r="F81" s="382"/>
      <c r="G81" s="451"/>
      <c r="H81" s="400" t="str">
        <f t="shared" si="0"/>
        <v/>
      </c>
      <c r="I81" s="409"/>
      <c r="J81" s="388"/>
      <c r="K81" s="388"/>
      <c r="L81" s="388"/>
      <c r="M81" s="388" t="str">
        <f t="shared" si="7"/>
        <v/>
      </c>
      <c r="N81" s="409"/>
      <c r="O81" s="409"/>
      <c r="P81" s="537"/>
      <c r="Q81" s="536"/>
      <c r="S81" s="150" t="str">
        <f t="shared" si="1"/>
        <v/>
      </c>
      <c r="T81" s="150" t="str">
        <f t="shared" si="2"/>
        <v/>
      </c>
      <c r="U81" s="150" t="str">
        <f t="shared" si="3"/>
        <v/>
      </c>
      <c r="V81" s="150" t="str">
        <f t="shared" si="8"/>
        <v/>
      </c>
      <c r="W81" s="150" t="str">
        <f t="shared" si="4"/>
        <v/>
      </c>
      <c r="X81" s="150" t="str">
        <f t="shared" si="9"/>
        <v/>
      </c>
      <c r="Y81" s="220" t="str">
        <f t="shared" si="10"/>
        <v/>
      </c>
      <c r="Z81" s="365" t="str">
        <f t="shared" si="11"/>
        <v/>
      </c>
      <c r="AA81" s="219" t="str">
        <f t="shared" si="12"/>
        <v/>
      </c>
      <c r="AB81" s="217" t="str">
        <f t="shared" si="13"/>
        <v/>
      </c>
      <c r="AC81" s="220" t="str">
        <f t="shared" si="24"/>
        <v/>
      </c>
      <c r="AD81" s="218" t="str">
        <f t="shared" si="25"/>
        <v/>
      </c>
      <c r="AE81" s="219" t="str">
        <f t="shared" si="5"/>
        <v/>
      </c>
      <c r="AF81" s="217" t="str">
        <f t="shared" si="14"/>
        <v/>
      </c>
      <c r="AG81" s="258" t="str">
        <f t="shared" si="15"/>
        <v/>
      </c>
      <c r="AH81" s="220" t="str">
        <f t="shared" si="16"/>
        <v/>
      </c>
      <c r="AI81" s="218" t="str">
        <f t="shared" si="17"/>
        <v/>
      </c>
      <c r="AJ81" s="219" t="str">
        <f t="shared" si="18"/>
        <v/>
      </c>
      <c r="AK81" s="221" t="str">
        <f t="shared" si="19"/>
        <v/>
      </c>
      <c r="AL81" s="217" t="str">
        <f t="shared" si="20"/>
        <v/>
      </c>
      <c r="AM81" s="217" t="str">
        <f t="shared" si="21"/>
        <v/>
      </c>
      <c r="AO81" s="151" t="str">
        <f t="shared" si="6"/>
        <v/>
      </c>
      <c r="AP81" s="431" t="str">
        <f t="shared" si="22"/>
        <v/>
      </c>
      <c r="AZ81" s="151" t="str">
        <f t="shared" si="23"/>
        <v/>
      </c>
    </row>
    <row r="82" spans="2:52" ht="30" customHeight="1">
      <c r="B82" s="431">
        <v>63</v>
      </c>
      <c r="C82" s="872"/>
      <c r="D82" s="873"/>
      <c r="E82" s="431"/>
      <c r="F82" s="382"/>
      <c r="G82" s="451"/>
      <c r="H82" s="400" t="str">
        <f t="shared" si="0"/>
        <v/>
      </c>
      <c r="I82" s="409"/>
      <c r="J82" s="388"/>
      <c r="K82" s="388"/>
      <c r="L82" s="388"/>
      <c r="M82" s="388" t="str">
        <f t="shared" si="7"/>
        <v/>
      </c>
      <c r="N82" s="409"/>
      <c r="O82" s="409"/>
      <c r="P82" s="537"/>
      <c r="Q82" s="536"/>
      <c r="S82" s="150" t="str">
        <f t="shared" si="1"/>
        <v/>
      </c>
      <c r="T82" s="150" t="str">
        <f t="shared" si="2"/>
        <v/>
      </c>
      <c r="U82" s="150" t="str">
        <f t="shared" si="3"/>
        <v/>
      </c>
      <c r="V82" s="150" t="str">
        <f t="shared" si="8"/>
        <v/>
      </c>
      <c r="W82" s="150" t="str">
        <f t="shared" si="4"/>
        <v/>
      </c>
      <c r="X82" s="150" t="str">
        <f t="shared" si="9"/>
        <v/>
      </c>
      <c r="Y82" s="220" t="str">
        <f t="shared" si="10"/>
        <v/>
      </c>
      <c r="Z82" s="365" t="str">
        <f t="shared" si="11"/>
        <v/>
      </c>
      <c r="AA82" s="219" t="str">
        <f t="shared" si="12"/>
        <v/>
      </c>
      <c r="AB82" s="217" t="str">
        <f t="shared" si="13"/>
        <v/>
      </c>
      <c r="AC82" s="220" t="str">
        <f t="shared" si="24"/>
        <v/>
      </c>
      <c r="AD82" s="218" t="str">
        <f t="shared" si="25"/>
        <v/>
      </c>
      <c r="AE82" s="219" t="str">
        <f t="shared" si="5"/>
        <v/>
      </c>
      <c r="AF82" s="217" t="str">
        <f t="shared" si="14"/>
        <v/>
      </c>
      <c r="AG82" s="258" t="str">
        <f t="shared" si="15"/>
        <v/>
      </c>
      <c r="AH82" s="220" t="str">
        <f t="shared" si="16"/>
        <v/>
      </c>
      <c r="AI82" s="218" t="str">
        <f t="shared" si="17"/>
        <v/>
      </c>
      <c r="AJ82" s="219" t="str">
        <f t="shared" si="18"/>
        <v/>
      </c>
      <c r="AK82" s="221" t="str">
        <f t="shared" si="19"/>
        <v/>
      </c>
      <c r="AL82" s="217" t="str">
        <f t="shared" si="20"/>
        <v/>
      </c>
      <c r="AM82" s="217" t="str">
        <f t="shared" si="21"/>
        <v/>
      </c>
      <c r="AO82" s="151" t="str">
        <f t="shared" si="6"/>
        <v/>
      </c>
      <c r="AP82" s="431" t="str">
        <f t="shared" si="22"/>
        <v/>
      </c>
      <c r="AZ82" s="151" t="str">
        <f t="shared" si="23"/>
        <v/>
      </c>
    </row>
    <row r="83" spans="2:52" ht="30" customHeight="1">
      <c r="B83" s="431">
        <v>64</v>
      </c>
      <c r="C83" s="872"/>
      <c r="D83" s="873"/>
      <c r="E83" s="431"/>
      <c r="F83" s="382"/>
      <c r="G83" s="451"/>
      <c r="H83" s="400" t="str">
        <f t="shared" si="0"/>
        <v/>
      </c>
      <c r="I83" s="409"/>
      <c r="J83" s="388"/>
      <c r="K83" s="388"/>
      <c r="L83" s="388"/>
      <c r="M83" s="388" t="str">
        <f t="shared" si="7"/>
        <v/>
      </c>
      <c r="N83" s="409"/>
      <c r="O83" s="409"/>
      <c r="P83" s="537"/>
      <c r="Q83" s="536"/>
      <c r="S83" s="150" t="str">
        <f t="shared" si="1"/>
        <v/>
      </c>
      <c r="T83" s="150" t="str">
        <f t="shared" si="2"/>
        <v/>
      </c>
      <c r="U83" s="150" t="str">
        <f t="shared" si="3"/>
        <v/>
      </c>
      <c r="V83" s="150" t="str">
        <f t="shared" si="8"/>
        <v/>
      </c>
      <c r="W83" s="150" t="str">
        <f t="shared" si="4"/>
        <v/>
      </c>
      <c r="X83" s="150" t="str">
        <f t="shared" si="9"/>
        <v/>
      </c>
      <c r="Y83" s="220" t="str">
        <f t="shared" si="10"/>
        <v/>
      </c>
      <c r="Z83" s="365" t="str">
        <f t="shared" si="11"/>
        <v/>
      </c>
      <c r="AA83" s="219" t="str">
        <f t="shared" si="12"/>
        <v/>
      </c>
      <c r="AB83" s="217" t="str">
        <f t="shared" si="13"/>
        <v/>
      </c>
      <c r="AC83" s="220" t="str">
        <f t="shared" si="24"/>
        <v/>
      </c>
      <c r="AD83" s="218" t="str">
        <f t="shared" si="25"/>
        <v/>
      </c>
      <c r="AE83" s="219" t="str">
        <f t="shared" si="5"/>
        <v/>
      </c>
      <c r="AF83" s="217" t="str">
        <f t="shared" si="14"/>
        <v/>
      </c>
      <c r="AG83" s="258" t="str">
        <f t="shared" si="15"/>
        <v/>
      </c>
      <c r="AH83" s="220" t="str">
        <f t="shared" si="16"/>
        <v/>
      </c>
      <c r="AI83" s="218" t="str">
        <f t="shared" si="17"/>
        <v/>
      </c>
      <c r="AJ83" s="219" t="str">
        <f t="shared" si="18"/>
        <v/>
      </c>
      <c r="AK83" s="221" t="str">
        <f t="shared" si="19"/>
        <v/>
      </c>
      <c r="AL83" s="217" t="str">
        <f t="shared" si="20"/>
        <v/>
      </c>
      <c r="AM83" s="217" t="str">
        <f t="shared" si="21"/>
        <v/>
      </c>
      <c r="AO83" s="151" t="str">
        <f t="shared" si="6"/>
        <v/>
      </c>
      <c r="AP83" s="431" t="str">
        <f t="shared" si="22"/>
        <v/>
      </c>
      <c r="AZ83" s="151" t="str">
        <f t="shared" si="23"/>
        <v/>
      </c>
    </row>
    <row r="84" spans="2:52" ht="30" customHeight="1">
      <c r="B84" s="431">
        <v>65</v>
      </c>
      <c r="C84" s="872"/>
      <c r="D84" s="873"/>
      <c r="E84" s="431"/>
      <c r="F84" s="378"/>
      <c r="G84" s="451"/>
      <c r="H84" s="400" t="str">
        <f t="shared" ref="H84:H104" si="27">IF(F84="","",IF(OR(G84="有機JAS認証書",G84="国補助事業書類",G84="実測書類"),F84,ROUNDDOWN(F84*(1-(IF(E84="畑",$L$3,$L$4))),2)))</f>
        <v/>
      </c>
      <c r="I84" s="409"/>
      <c r="J84" s="388"/>
      <c r="K84" s="388"/>
      <c r="L84" s="388"/>
      <c r="M84" s="388" t="str">
        <f t="shared" si="7"/>
        <v/>
      </c>
      <c r="N84" s="409"/>
      <c r="O84" s="409"/>
      <c r="P84" s="537"/>
      <c r="Q84" s="536"/>
      <c r="S84" s="150" t="str">
        <f t="shared" ref="S84:S104" si="28">IF(I84="","",I84)</f>
        <v/>
      </c>
      <c r="T84" s="150" t="str">
        <f t="shared" ref="T84:T104" si="29">IF(I84="","",EDATE(I84,12)-1)</f>
        <v/>
      </c>
      <c r="U84" s="150" t="str">
        <f t="shared" ref="U84:U104" si="30">IF(I84="","",EDATE(I84,12))</f>
        <v/>
      </c>
      <c r="V84" s="150" t="str">
        <f t="shared" si="8"/>
        <v/>
      </c>
      <c r="W84" s="150" t="str">
        <f t="shared" ref="W84:W104" si="31">IF(I84="","",EDATE(I84,24))</f>
        <v/>
      </c>
      <c r="X84" s="150" t="str">
        <f t="shared" si="9"/>
        <v/>
      </c>
      <c r="Y84" s="220" t="str">
        <f t="shared" si="10"/>
        <v/>
      </c>
      <c r="Z84" s="365" t="str">
        <f t="shared" si="11"/>
        <v/>
      </c>
      <c r="AA84" s="219" t="str">
        <f t="shared" si="12"/>
        <v/>
      </c>
      <c r="AB84" s="217" t="str">
        <f t="shared" si="13"/>
        <v/>
      </c>
      <c r="AC84" s="220" t="str">
        <f t="shared" si="24"/>
        <v/>
      </c>
      <c r="AD84" s="218" t="str">
        <f t="shared" si="25"/>
        <v/>
      </c>
      <c r="AE84" s="219" t="str">
        <f t="shared" ref="AE84:AE104" si="32">IF(I84="","",IF(AND(AC84="○",AD84="○",AB84=""),"◎","×"))</f>
        <v/>
      </c>
      <c r="AF84" s="217" t="str">
        <f t="shared" si="14"/>
        <v/>
      </c>
      <c r="AG84" s="258" t="str">
        <f t="shared" si="15"/>
        <v/>
      </c>
      <c r="AH84" s="220" t="str">
        <f t="shared" si="16"/>
        <v/>
      </c>
      <c r="AI84" s="218" t="str">
        <f t="shared" si="17"/>
        <v/>
      </c>
      <c r="AJ84" s="219" t="str">
        <f t="shared" si="18"/>
        <v/>
      </c>
      <c r="AK84" s="221" t="str">
        <f t="shared" si="19"/>
        <v/>
      </c>
      <c r="AL84" s="217" t="str">
        <f t="shared" si="20"/>
        <v/>
      </c>
      <c r="AM84" s="217" t="str">
        <f t="shared" si="21"/>
        <v/>
      </c>
      <c r="AO84" s="151" t="str">
        <f t="shared" ref="AO84:AO104" si="33">IF($AZ84="","",IF(AND($AZ84="３年目中",BB84=""),"転換完了",$AZ84))</f>
        <v/>
      </c>
      <c r="AP84" s="431" t="str">
        <f t="shared" si="22"/>
        <v/>
      </c>
      <c r="AZ84" s="151" t="str">
        <f t="shared" si="23"/>
        <v/>
      </c>
    </row>
    <row r="85" spans="2:52" ht="30" customHeight="1">
      <c r="B85" s="431">
        <v>66</v>
      </c>
      <c r="C85" s="872"/>
      <c r="D85" s="873"/>
      <c r="E85" s="431"/>
      <c r="F85" s="378"/>
      <c r="G85" s="451"/>
      <c r="H85" s="400" t="str">
        <f t="shared" si="27"/>
        <v/>
      </c>
      <c r="I85" s="409"/>
      <c r="J85" s="388"/>
      <c r="K85" s="388"/>
      <c r="L85" s="388"/>
      <c r="M85" s="388" t="str">
        <f t="shared" ref="M85:M104" si="34">IF(I85="","",IF(AND(J85="新規",I85&gt;=DATE(2026,1,8),I85&lt;=DATE(2027,3,31)),"○","×"))</f>
        <v/>
      </c>
      <c r="N85" s="409"/>
      <c r="O85" s="409"/>
      <c r="P85" s="537"/>
      <c r="Q85" s="536"/>
      <c r="S85" s="150" t="str">
        <f t="shared" si="28"/>
        <v/>
      </c>
      <c r="T85" s="150" t="str">
        <f t="shared" si="29"/>
        <v/>
      </c>
      <c r="U85" s="150" t="str">
        <f t="shared" si="30"/>
        <v/>
      </c>
      <c r="V85" s="150" t="str">
        <f t="shared" ref="V85:V91" si="35">IF($I85="","",EDATE($I85,24)-1)</f>
        <v/>
      </c>
      <c r="W85" s="150" t="str">
        <f t="shared" si="31"/>
        <v/>
      </c>
      <c r="X85" s="150" t="str">
        <f t="shared" ref="X85:X91" si="36">IF($I85="","",EDATE($I85,36)-1)</f>
        <v/>
      </c>
      <c r="Y85" s="220" t="str">
        <f t="shared" ref="Y85:Y104" si="37">IF(S85="","",IF(S85&gt;=DATE(2025,4,2),"○","×"))</f>
        <v/>
      </c>
      <c r="Z85" s="365" t="str">
        <f t="shared" ref="Z85:Z104" si="38">IF(S85="","",IF(S85&lt;=DATE(2027,3,31),"○","×"))</f>
        <v/>
      </c>
      <c r="AA85" s="219" t="str">
        <f t="shared" ref="AA85:AA104" si="39">IF(J85="","",IF(J85="既存","○","×"))</f>
        <v/>
      </c>
      <c r="AB85" s="217" t="str">
        <f t="shared" ref="AB85:AB104" si="40">IF(Y85="","",IF(AND(Y85="○",Z85="○",AA85="○"),"◎",IF(AND(M85="○",AA85="×"),"国","")))</f>
        <v/>
      </c>
      <c r="AC85" s="220" t="str">
        <f t="shared" si="24"/>
        <v/>
      </c>
      <c r="AD85" s="218" t="str">
        <f t="shared" si="25"/>
        <v/>
      </c>
      <c r="AE85" s="219" t="str">
        <f t="shared" si="32"/>
        <v/>
      </c>
      <c r="AF85" s="217" t="str">
        <f t="shared" ref="AF85:AF104" si="41">IF(N85="あり","国交付済",IF(P85="あり","交付済",IF(I85="","",IF(AE85="◎","◎","×"))))</f>
        <v/>
      </c>
      <c r="AG85" s="258" t="str">
        <f t="shared" ref="AG85:AG104" si="42">_xlfn.IFS(AND(AF85="◎",AA85="×"),"◎新",AND(AF85="◎",AA85="○"),"◎既存",NOT(AF85="◎"),"")</f>
        <v/>
      </c>
      <c r="AH85" s="220" t="str">
        <f t="shared" ref="AH85:AH104" si="43">IF(W85="","",IF(W85&gt;=DATE(2025,4,2),"○","×"))</f>
        <v/>
      </c>
      <c r="AI85" s="218" t="str">
        <f t="shared" ref="AI85:AI104" si="44">IF(W85="","",IF(W85&lt;=DATE(2027,3,31),"○","×"))</f>
        <v/>
      </c>
      <c r="AJ85" s="219" t="str">
        <f t="shared" ref="AJ85:AJ104" si="45">IF(V85="","",IF(AND(AH85="○",AI85="○",AE85="×"),"◎","×"))</f>
        <v/>
      </c>
      <c r="AK85" s="221" t="str">
        <f t="shared" ref="AK85:AK104" si="46">IF(K85="多年生","○","")</f>
        <v/>
      </c>
      <c r="AL85" s="217" t="str">
        <f t="shared" ref="AL85:AL104" si="47">IF(Q85="あり","交付済",IF(AJ85="","",IF(AND(AJ85="◎",AK85="○"),"◎","×")))</f>
        <v/>
      </c>
      <c r="AM85" s="217" t="str">
        <f t="shared" ref="AM85:AM104" si="48">_xlfn.IFS(AND(AL85="◎",AA85="×"),"◎新",AND(AL85="◎",AA85="○"),"◎既存",NOT(AL85="◎"),"")</f>
        <v/>
      </c>
      <c r="AO85" s="151" t="str">
        <f t="shared" si="33"/>
        <v/>
      </c>
      <c r="AP85" s="431" t="str">
        <f t="shared" ref="AP85:AP104" si="49">IF(I85="","",_xlfn.DAYS("R9.3.31",I85))</f>
        <v/>
      </c>
      <c r="AZ85" s="151" t="str">
        <f t="shared" ref="AZ85:AZ104" si="50">IF(AP85="","",IF(AP85&lt;365,"１年目中",IF(AP85&lt;=730,"２年目中",IF(AP85&lt;=1095,"３年目中","転換完了"))))</f>
        <v/>
      </c>
    </row>
    <row r="86" spans="2:52" ht="30" customHeight="1">
      <c r="B86" s="431">
        <v>67</v>
      </c>
      <c r="C86" s="872"/>
      <c r="D86" s="873"/>
      <c r="E86" s="431"/>
      <c r="F86" s="378"/>
      <c r="G86" s="451"/>
      <c r="H86" s="400" t="str">
        <f t="shared" si="27"/>
        <v/>
      </c>
      <c r="I86" s="409"/>
      <c r="J86" s="388"/>
      <c r="K86" s="388"/>
      <c r="L86" s="388"/>
      <c r="M86" s="388" t="str">
        <f t="shared" si="34"/>
        <v/>
      </c>
      <c r="N86" s="409"/>
      <c r="O86" s="409"/>
      <c r="P86" s="537"/>
      <c r="Q86" s="536"/>
      <c r="S86" s="150" t="str">
        <f t="shared" si="28"/>
        <v/>
      </c>
      <c r="T86" s="150" t="str">
        <f t="shared" si="29"/>
        <v/>
      </c>
      <c r="U86" s="150" t="str">
        <f t="shared" si="30"/>
        <v/>
      </c>
      <c r="V86" s="150" t="str">
        <f t="shared" si="35"/>
        <v/>
      </c>
      <c r="W86" s="150" t="str">
        <f t="shared" si="31"/>
        <v/>
      </c>
      <c r="X86" s="150" t="str">
        <f t="shared" si="36"/>
        <v/>
      </c>
      <c r="Y86" s="220" t="str">
        <f t="shared" si="37"/>
        <v/>
      </c>
      <c r="Z86" s="365" t="str">
        <f t="shared" si="38"/>
        <v/>
      </c>
      <c r="AA86" s="219" t="str">
        <f t="shared" si="39"/>
        <v/>
      </c>
      <c r="AB86" s="217" t="str">
        <f t="shared" si="40"/>
        <v/>
      </c>
      <c r="AC86" s="220" t="str">
        <f t="shared" ref="AC86:AC104" si="51">IF(U86="","",IF(U86&gt;=DATE(2025,4,2),"○","×"))</f>
        <v/>
      </c>
      <c r="AD86" s="218" t="str">
        <f t="shared" ref="AD86:AD104" si="52">IF(U86="","",IF(U86&lt;=DATE(2027,3,31),"○","×"))</f>
        <v/>
      </c>
      <c r="AE86" s="219" t="str">
        <f t="shared" si="32"/>
        <v/>
      </c>
      <c r="AF86" s="217" t="str">
        <f t="shared" si="41"/>
        <v/>
      </c>
      <c r="AG86" s="258" t="str">
        <f t="shared" si="42"/>
        <v/>
      </c>
      <c r="AH86" s="220" t="str">
        <f t="shared" si="43"/>
        <v/>
      </c>
      <c r="AI86" s="218" t="str">
        <f t="shared" si="44"/>
        <v/>
      </c>
      <c r="AJ86" s="219" t="str">
        <f t="shared" si="45"/>
        <v/>
      </c>
      <c r="AK86" s="221" t="str">
        <f t="shared" si="46"/>
        <v/>
      </c>
      <c r="AL86" s="217" t="str">
        <f t="shared" si="47"/>
        <v/>
      </c>
      <c r="AM86" s="217" t="str">
        <f t="shared" si="48"/>
        <v/>
      </c>
      <c r="AO86" s="151" t="str">
        <f t="shared" si="33"/>
        <v/>
      </c>
      <c r="AP86" s="431" t="str">
        <f t="shared" si="49"/>
        <v/>
      </c>
      <c r="AZ86" s="151" t="str">
        <f t="shared" si="50"/>
        <v/>
      </c>
    </row>
    <row r="87" spans="2:52" ht="30" customHeight="1">
      <c r="B87" s="431">
        <v>68</v>
      </c>
      <c r="C87" s="872"/>
      <c r="D87" s="873"/>
      <c r="E87" s="431"/>
      <c r="F87" s="378"/>
      <c r="G87" s="451"/>
      <c r="H87" s="400" t="str">
        <f t="shared" si="27"/>
        <v/>
      </c>
      <c r="I87" s="409"/>
      <c r="J87" s="388"/>
      <c r="K87" s="388"/>
      <c r="L87" s="388"/>
      <c r="M87" s="388" t="str">
        <f t="shared" si="34"/>
        <v/>
      </c>
      <c r="N87" s="409"/>
      <c r="O87" s="409"/>
      <c r="P87" s="537"/>
      <c r="Q87" s="536"/>
      <c r="S87" s="150" t="str">
        <f t="shared" si="28"/>
        <v/>
      </c>
      <c r="T87" s="150" t="str">
        <f t="shared" si="29"/>
        <v/>
      </c>
      <c r="U87" s="150" t="str">
        <f t="shared" si="30"/>
        <v/>
      </c>
      <c r="V87" s="150" t="str">
        <f t="shared" si="35"/>
        <v/>
      </c>
      <c r="W87" s="150" t="str">
        <f t="shared" si="31"/>
        <v/>
      </c>
      <c r="X87" s="150" t="str">
        <f t="shared" si="36"/>
        <v/>
      </c>
      <c r="Y87" s="220" t="str">
        <f t="shared" si="37"/>
        <v/>
      </c>
      <c r="Z87" s="365" t="str">
        <f t="shared" si="38"/>
        <v/>
      </c>
      <c r="AA87" s="219" t="str">
        <f t="shared" si="39"/>
        <v/>
      </c>
      <c r="AB87" s="217" t="str">
        <f t="shared" si="40"/>
        <v/>
      </c>
      <c r="AC87" s="220" t="str">
        <f t="shared" si="51"/>
        <v/>
      </c>
      <c r="AD87" s="218" t="str">
        <f t="shared" si="52"/>
        <v/>
      </c>
      <c r="AE87" s="219" t="str">
        <f t="shared" si="32"/>
        <v/>
      </c>
      <c r="AF87" s="217" t="str">
        <f t="shared" si="41"/>
        <v/>
      </c>
      <c r="AG87" s="258" t="str">
        <f t="shared" si="42"/>
        <v/>
      </c>
      <c r="AH87" s="220" t="str">
        <f t="shared" si="43"/>
        <v/>
      </c>
      <c r="AI87" s="218" t="str">
        <f t="shared" si="44"/>
        <v/>
      </c>
      <c r="AJ87" s="219" t="str">
        <f t="shared" si="45"/>
        <v/>
      </c>
      <c r="AK87" s="221" t="str">
        <f t="shared" si="46"/>
        <v/>
      </c>
      <c r="AL87" s="217" t="str">
        <f t="shared" si="47"/>
        <v/>
      </c>
      <c r="AM87" s="217" t="str">
        <f t="shared" si="48"/>
        <v/>
      </c>
      <c r="AO87" s="151" t="str">
        <f t="shared" si="33"/>
        <v/>
      </c>
      <c r="AP87" s="431" t="str">
        <f t="shared" si="49"/>
        <v/>
      </c>
      <c r="AZ87" s="151" t="str">
        <f t="shared" si="50"/>
        <v/>
      </c>
    </row>
    <row r="88" spans="2:52" ht="30" customHeight="1">
      <c r="B88" s="431">
        <v>69</v>
      </c>
      <c r="C88" s="872"/>
      <c r="D88" s="873"/>
      <c r="E88" s="431"/>
      <c r="F88" s="378"/>
      <c r="G88" s="451"/>
      <c r="H88" s="400" t="str">
        <f t="shared" si="27"/>
        <v/>
      </c>
      <c r="I88" s="409"/>
      <c r="J88" s="388"/>
      <c r="K88" s="388"/>
      <c r="L88" s="388"/>
      <c r="M88" s="388" t="str">
        <f t="shared" si="34"/>
        <v/>
      </c>
      <c r="N88" s="409"/>
      <c r="O88" s="409"/>
      <c r="P88" s="537"/>
      <c r="Q88" s="536"/>
      <c r="S88" s="150" t="str">
        <f t="shared" si="28"/>
        <v/>
      </c>
      <c r="T88" s="150" t="str">
        <f t="shared" si="29"/>
        <v/>
      </c>
      <c r="U88" s="150" t="str">
        <f t="shared" si="30"/>
        <v/>
      </c>
      <c r="V88" s="150" t="str">
        <f t="shared" si="35"/>
        <v/>
      </c>
      <c r="W88" s="150" t="str">
        <f t="shared" si="31"/>
        <v/>
      </c>
      <c r="X88" s="150" t="str">
        <f t="shared" si="36"/>
        <v/>
      </c>
      <c r="Y88" s="220" t="str">
        <f t="shared" si="37"/>
        <v/>
      </c>
      <c r="Z88" s="365" t="str">
        <f t="shared" si="38"/>
        <v/>
      </c>
      <c r="AA88" s="219" t="str">
        <f t="shared" si="39"/>
        <v/>
      </c>
      <c r="AB88" s="217" t="str">
        <f t="shared" si="40"/>
        <v/>
      </c>
      <c r="AC88" s="220" t="str">
        <f t="shared" si="51"/>
        <v/>
      </c>
      <c r="AD88" s="218" t="str">
        <f t="shared" si="52"/>
        <v/>
      </c>
      <c r="AE88" s="219" t="str">
        <f t="shared" si="32"/>
        <v/>
      </c>
      <c r="AF88" s="217" t="str">
        <f t="shared" si="41"/>
        <v/>
      </c>
      <c r="AG88" s="258" t="str">
        <f t="shared" si="42"/>
        <v/>
      </c>
      <c r="AH88" s="220" t="str">
        <f t="shared" si="43"/>
        <v/>
      </c>
      <c r="AI88" s="218" t="str">
        <f t="shared" si="44"/>
        <v/>
      </c>
      <c r="AJ88" s="219" t="str">
        <f t="shared" si="45"/>
        <v/>
      </c>
      <c r="AK88" s="221" t="str">
        <f t="shared" si="46"/>
        <v/>
      </c>
      <c r="AL88" s="217" t="str">
        <f t="shared" si="47"/>
        <v/>
      </c>
      <c r="AM88" s="217" t="str">
        <f t="shared" si="48"/>
        <v/>
      </c>
      <c r="AO88" s="151" t="str">
        <f t="shared" si="33"/>
        <v/>
      </c>
      <c r="AP88" s="431" t="str">
        <f t="shared" si="49"/>
        <v/>
      </c>
      <c r="AZ88" s="151" t="str">
        <f t="shared" si="50"/>
        <v/>
      </c>
    </row>
    <row r="89" spans="2:52" ht="30" customHeight="1">
      <c r="B89" s="431">
        <v>70</v>
      </c>
      <c r="C89" s="872"/>
      <c r="D89" s="873"/>
      <c r="E89" s="431"/>
      <c r="F89" s="378"/>
      <c r="G89" s="451"/>
      <c r="H89" s="400" t="str">
        <f t="shared" si="27"/>
        <v/>
      </c>
      <c r="I89" s="409"/>
      <c r="J89" s="388"/>
      <c r="K89" s="388"/>
      <c r="L89" s="388"/>
      <c r="M89" s="388" t="str">
        <f t="shared" si="34"/>
        <v/>
      </c>
      <c r="N89" s="409"/>
      <c r="O89" s="409"/>
      <c r="P89" s="537"/>
      <c r="Q89" s="536"/>
      <c r="S89" s="150" t="str">
        <f t="shared" si="28"/>
        <v/>
      </c>
      <c r="T89" s="150" t="str">
        <f t="shared" si="29"/>
        <v/>
      </c>
      <c r="U89" s="150" t="str">
        <f t="shared" si="30"/>
        <v/>
      </c>
      <c r="V89" s="150" t="str">
        <f t="shared" si="35"/>
        <v/>
      </c>
      <c r="W89" s="150" t="str">
        <f t="shared" si="31"/>
        <v/>
      </c>
      <c r="X89" s="150" t="str">
        <f t="shared" si="36"/>
        <v/>
      </c>
      <c r="Y89" s="220" t="str">
        <f t="shared" si="37"/>
        <v/>
      </c>
      <c r="Z89" s="365" t="str">
        <f t="shared" si="38"/>
        <v/>
      </c>
      <c r="AA89" s="219" t="str">
        <f t="shared" si="39"/>
        <v/>
      </c>
      <c r="AB89" s="217" t="str">
        <f t="shared" si="40"/>
        <v/>
      </c>
      <c r="AC89" s="220" t="str">
        <f t="shared" si="51"/>
        <v/>
      </c>
      <c r="AD89" s="218" t="str">
        <f t="shared" si="52"/>
        <v/>
      </c>
      <c r="AE89" s="219" t="str">
        <f t="shared" si="32"/>
        <v/>
      </c>
      <c r="AF89" s="217" t="str">
        <f t="shared" si="41"/>
        <v/>
      </c>
      <c r="AG89" s="258" t="str">
        <f t="shared" si="42"/>
        <v/>
      </c>
      <c r="AH89" s="220" t="str">
        <f t="shared" si="43"/>
        <v/>
      </c>
      <c r="AI89" s="218" t="str">
        <f t="shared" si="44"/>
        <v/>
      </c>
      <c r="AJ89" s="219" t="str">
        <f t="shared" si="45"/>
        <v/>
      </c>
      <c r="AK89" s="221" t="str">
        <f t="shared" si="46"/>
        <v/>
      </c>
      <c r="AL89" s="217" t="str">
        <f t="shared" si="47"/>
        <v/>
      </c>
      <c r="AM89" s="217" t="str">
        <f t="shared" si="48"/>
        <v/>
      </c>
      <c r="AO89" s="151" t="str">
        <f t="shared" si="33"/>
        <v/>
      </c>
      <c r="AP89" s="431" t="str">
        <f t="shared" si="49"/>
        <v/>
      </c>
      <c r="AZ89" s="151" t="str">
        <f t="shared" si="50"/>
        <v/>
      </c>
    </row>
    <row r="90" spans="2:52" ht="30" customHeight="1">
      <c r="B90" s="431">
        <v>71</v>
      </c>
      <c r="C90" s="872"/>
      <c r="D90" s="873"/>
      <c r="E90" s="431"/>
      <c r="F90" s="378"/>
      <c r="G90" s="451"/>
      <c r="H90" s="400" t="str">
        <f t="shared" si="27"/>
        <v/>
      </c>
      <c r="I90" s="409"/>
      <c r="J90" s="388"/>
      <c r="K90" s="388"/>
      <c r="L90" s="388"/>
      <c r="M90" s="388" t="str">
        <f t="shared" si="34"/>
        <v/>
      </c>
      <c r="N90" s="409"/>
      <c r="O90" s="409"/>
      <c r="P90" s="537"/>
      <c r="Q90" s="536"/>
      <c r="S90" s="150" t="str">
        <f t="shared" si="28"/>
        <v/>
      </c>
      <c r="T90" s="150" t="str">
        <f t="shared" si="29"/>
        <v/>
      </c>
      <c r="U90" s="150" t="str">
        <f t="shared" si="30"/>
        <v/>
      </c>
      <c r="V90" s="150" t="str">
        <f t="shared" si="35"/>
        <v/>
      </c>
      <c r="W90" s="150" t="str">
        <f t="shared" si="31"/>
        <v/>
      </c>
      <c r="X90" s="150" t="str">
        <f t="shared" si="36"/>
        <v/>
      </c>
      <c r="Y90" s="220" t="str">
        <f t="shared" si="37"/>
        <v/>
      </c>
      <c r="Z90" s="365" t="str">
        <f t="shared" si="38"/>
        <v/>
      </c>
      <c r="AA90" s="219" t="str">
        <f t="shared" si="39"/>
        <v/>
      </c>
      <c r="AB90" s="217" t="str">
        <f t="shared" si="40"/>
        <v/>
      </c>
      <c r="AC90" s="220" t="str">
        <f t="shared" si="51"/>
        <v/>
      </c>
      <c r="AD90" s="218" t="str">
        <f t="shared" si="52"/>
        <v/>
      </c>
      <c r="AE90" s="219" t="str">
        <f t="shared" si="32"/>
        <v/>
      </c>
      <c r="AF90" s="217" t="str">
        <f t="shared" si="41"/>
        <v/>
      </c>
      <c r="AG90" s="258" t="str">
        <f t="shared" si="42"/>
        <v/>
      </c>
      <c r="AH90" s="220" t="str">
        <f t="shared" si="43"/>
        <v/>
      </c>
      <c r="AI90" s="218" t="str">
        <f t="shared" si="44"/>
        <v/>
      </c>
      <c r="AJ90" s="219" t="str">
        <f t="shared" si="45"/>
        <v/>
      </c>
      <c r="AK90" s="221" t="str">
        <f t="shared" si="46"/>
        <v/>
      </c>
      <c r="AL90" s="217" t="str">
        <f t="shared" si="47"/>
        <v/>
      </c>
      <c r="AM90" s="217" t="str">
        <f t="shared" si="48"/>
        <v/>
      </c>
      <c r="AO90" s="151" t="str">
        <f t="shared" si="33"/>
        <v/>
      </c>
      <c r="AP90" s="431" t="str">
        <f t="shared" si="49"/>
        <v/>
      </c>
      <c r="AZ90" s="151" t="str">
        <f t="shared" si="50"/>
        <v/>
      </c>
    </row>
    <row r="91" spans="2:52" ht="30" customHeight="1">
      <c r="B91" s="431">
        <v>72</v>
      </c>
      <c r="C91" s="872"/>
      <c r="D91" s="873"/>
      <c r="E91" s="431"/>
      <c r="F91" s="378"/>
      <c r="G91" s="451"/>
      <c r="H91" s="400" t="str">
        <f t="shared" si="27"/>
        <v/>
      </c>
      <c r="I91" s="409"/>
      <c r="J91" s="388"/>
      <c r="K91" s="388"/>
      <c r="L91" s="388"/>
      <c r="M91" s="388" t="str">
        <f t="shared" si="34"/>
        <v/>
      </c>
      <c r="N91" s="409"/>
      <c r="O91" s="409"/>
      <c r="P91" s="537"/>
      <c r="Q91" s="536"/>
      <c r="S91" s="150" t="str">
        <f t="shared" si="28"/>
        <v/>
      </c>
      <c r="T91" s="150" t="str">
        <f t="shared" si="29"/>
        <v/>
      </c>
      <c r="U91" s="150" t="str">
        <f t="shared" si="30"/>
        <v/>
      </c>
      <c r="V91" s="150" t="str">
        <f t="shared" si="35"/>
        <v/>
      </c>
      <c r="W91" s="150" t="str">
        <f t="shared" si="31"/>
        <v/>
      </c>
      <c r="X91" s="150" t="str">
        <f t="shared" si="36"/>
        <v/>
      </c>
      <c r="Y91" s="220" t="str">
        <f t="shared" si="37"/>
        <v/>
      </c>
      <c r="Z91" s="365" t="str">
        <f t="shared" si="38"/>
        <v/>
      </c>
      <c r="AA91" s="219" t="str">
        <f t="shared" si="39"/>
        <v/>
      </c>
      <c r="AB91" s="217" t="str">
        <f t="shared" si="40"/>
        <v/>
      </c>
      <c r="AC91" s="220" t="str">
        <f t="shared" si="51"/>
        <v/>
      </c>
      <c r="AD91" s="218" t="str">
        <f t="shared" si="52"/>
        <v/>
      </c>
      <c r="AE91" s="219" t="str">
        <f t="shared" si="32"/>
        <v/>
      </c>
      <c r="AF91" s="217" t="str">
        <f t="shared" si="41"/>
        <v/>
      </c>
      <c r="AG91" s="258" t="str">
        <f t="shared" si="42"/>
        <v/>
      </c>
      <c r="AH91" s="220" t="str">
        <f t="shared" si="43"/>
        <v/>
      </c>
      <c r="AI91" s="218" t="str">
        <f t="shared" si="44"/>
        <v/>
      </c>
      <c r="AJ91" s="219" t="str">
        <f t="shared" si="45"/>
        <v/>
      </c>
      <c r="AK91" s="221" t="str">
        <f t="shared" si="46"/>
        <v/>
      </c>
      <c r="AL91" s="217" t="str">
        <f t="shared" si="47"/>
        <v/>
      </c>
      <c r="AM91" s="217" t="str">
        <f t="shared" si="48"/>
        <v/>
      </c>
      <c r="AO91" s="151" t="str">
        <f t="shared" si="33"/>
        <v/>
      </c>
      <c r="AP91" s="431" t="str">
        <f t="shared" si="49"/>
        <v/>
      </c>
      <c r="AZ91" s="151" t="str">
        <f t="shared" si="50"/>
        <v/>
      </c>
    </row>
    <row r="92" spans="2:52" ht="30" customHeight="1">
      <c r="B92" s="431">
        <v>73</v>
      </c>
      <c r="C92" s="872"/>
      <c r="D92" s="873"/>
      <c r="E92" s="431"/>
      <c r="F92" s="378"/>
      <c r="G92" s="451"/>
      <c r="H92" s="400" t="str">
        <f t="shared" si="27"/>
        <v/>
      </c>
      <c r="I92" s="409"/>
      <c r="J92" s="388"/>
      <c r="K92" s="388"/>
      <c r="L92" s="388"/>
      <c r="M92" s="388" t="str">
        <f t="shared" si="34"/>
        <v/>
      </c>
      <c r="N92" s="409"/>
      <c r="O92" s="409"/>
      <c r="P92" s="537"/>
      <c r="Q92" s="536"/>
      <c r="S92" s="150" t="str">
        <f t="shared" si="28"/>
        <v/>
      </c>
      <c r="T92" s="150" t="str">
        <f t="shared" si="29"/>
        <v/>
      </c>
      <c r="U92" s="150" t="str">
        <f t="shared" si="30"/>
        <v/>
      </c>
      <c r="V92" s="150" t="str">
        <f>IF($I92="","",EDATE($I92,24)-1)</f>
        <v/>
      </c>
      <c r="W92" s="150" t="str">
        <f t="shared" si="31"/>
        <v/>
      </c>
      <c r="X92" s="150" t="str">
        <f>IF($I92="","",EDATE($I92,36)-1)</f>
        <v/>
      </c>
      <c r="Y92" s="220" t="str">
        <f t="shared" si="37"/>
        <v/>
      </c>
      <c r="Z92" s="365" t="str">
        <f t="shared" si="38"/>
        <v/>
      </c>
      <c r="AA92" s="219" t="str">
        <f t="shared" si="39"/>
        <v/>
      </c>
      <c r="AB92" s="217" t="str">
        <f t="shared" si="40"/>
        <v/>
      </c>
      <c r="AC92" s="220" t="str">
        <f t="shared" si="51"/>
        <v/>
      </c>
      <c r="AD92" s="218" t="str">
        <f t="shared" si="52"/>
        <v/>
      </c>
      <c r="AE92" s="219" t="str">
        <f t="shared" si="32"/>
        <v/>
      </c>
      <c r="AF92" s="217" t="str">
        <f t="shared" si="41"/>
        <v/>
      </c>
      <c r="AG92" s="258" t="str">
        <f t="shared" si="42"/>
        <v/>
      </c>
      <c r="AH92" s="220" t="str">
        <f t="shared" si="43"/>
        <v/>
      </c>
      <c r="AI92" s="218" t="str">
        <f t="shared" si="44"/>
        <v/>
      </c>
      <c r="AJ92" s="219" t="str">
        <f t="shared" si="45"/>
        <v/>
      </c>
      <c r="AK92" s="221" t="str">
        <f t="shared" si="46"/>
        <v/>
      </c>
      <c r="AL92" s="217" t="str">
        <f t="shared" si="47"/>
        <v/>
      </c>
      <c r="AM92" s="217" t="str">
        <f t="shared" si="48"/>
        <v/>
      </c>
      <c r="AO92" s="151" t="str">
        <f t="shared" si="33"/>
        <v/>
      </c>
      <c r="AP92" s="431" t="str">
        <f t="shared" si="49"/>
        <v/>
      </c>
      <c r="AZ92" s="151" t="str">
        <f t="shared" si="50"/>
        <v/>
      </c>
    </row>
    <row r="93" spans="2:52" ht="30" customHeight="1">
      <c r="B93" s="431">
        <v>74</v>
      </c>
      <c r="C93" s="872"/>
      <c r="D93" s="873"/>
      <c r="E93" s="431"/>
      <c r="F93" s="378"/>
      <c r="G93" s="451"/>
      <c r="H93" s="400" t="str">
        <f t="shared" si="27"/>
        <v/>
      </c>
      <c r="I93" s="409"/>
      <c r="J93" s="388"/>
      <c r="K93" s="388"/>
      <c r="L93" s="388"/>
      <c r="M93" s="388" t="str">
        <f t="shared" si="34"/>
        <v/>
      </c>
      <c r="N93" s="409"/>
      <c r="O93" s="409"/>
      <c r="P93" s="537"/>
      <c r="Q93" s="536"/>
      <c r="S93" s="150" t="str">
        <f t="shared" si="28"/>
        <v/>
      </c>
      <c r="T93" s="150" t="str">
        <f t="shared" si="29"/>
        <v/>
      </c>
      <c r="U93" s="150" t="str">
        <f t="shared" si="30"/>
        <v/>
      </c>
      <c r="V93" s="150" t="str">
        <f t="shared" ref="V93:V104" si="53">IF($I93="","",EDATE($I93,24)-1)</f>
        <v/>
      </c>
      <c r="W93" s="150" t="str">
        <f t="shared" si="31"/>
        <v/>
      </c>
      <c r="X93" s="150" t="str">
        <f t="shared" ref="X93:X104" si="54">IF($I93="","",EDATE($I93,36)-1)</f>
        <v/>
      </c>
      <c r="Y93" s="220" t="str">
        <f t="shared" si="37"/>
        <v/>
      </c>
      <c r="Z93" s="365" t="str">
        <f t="shared" si="38"/>
        <v/>
      </c>
      <c r="AA93" s="219" t="str">
        <f t="shared" si="39"/>
        <v/>
      </c>
      <c r="AB93" s="217" t="str">
        <f t="shared" si="40"/>
        <v/>
      </c>
      <c r="AC93" s="220" t="str">
        <f t="shared" si="51"/>
        <v/>
      </c>
      <c r="AD93" s="218" t="str">
        <f t="shared" si="52"/>
        <v/>
      </c>
      <c r="AE93" s="219" t="str">
        <f t="shared" si="32"/>
        <v/>
      </c>
      <c r="AF93" s="217" t="str">
        <f t="shared" si="41"/>
        <v/>
      </c>
      <c r="AG93" s="258" t="str">
        <f t="shared" si="42"/>
        <v/>
      </c>
      <c r="AH93" s="220" t="str">
        <f t="shared" si="43"/>
        <v/>
      </c>
      <c r="AI93" s="218" t="str">
        <f t="shared" si="44"/>
        <v/>
      </c>
      <c r="AJ93" s="219" t="str">
        <f t="shared" si="45"/>
        <v/>
      </c>
      <c r="AK93" s="221" t="str">
        <f t="shared" si="46"/>
        <v/>
      </c>
      <c r="AL93" s="217" t="str">
        <f t="shared" si="47"/>
        <v/>
      </c>
      <c r="AM93" s="217" t="str">
        <f t="shared" si="48"/>
        <v/>
      </c>
      <c r="AO93" s="151" t="str">
        <f t="shared" si="33"/>
        <v/>
      </c>
      <c r="AP93" s="431" t="str">
        <f t="shared" si="49"/>
        <v/>
      </c>
      <c r="AZ93" s="151" t="str">
        <f t="shared" si="50"/>
        <v/>
      </c>
    </row>
    <row r="94" spans="2:52" ht="30" customHeight="1">
      <c r="B94" s="431">
        <v>75</v>
      </c>
      <c r="C94" s="872"/>
      <c r="D94" s="873"/>
      <c r="E94" s="431"/>
      <c r="F94" s="378"/>
      <c r="G94" s="451"/>
      <c r="H94" s="400" t="str">
        <f t="shared" si="27"/>
        <v/>
      </c>
      <c r="I94" s="409"/>
      <c r="J94" s="388"/>
      <c r="K94" s="388"/>
      <c r="L94" s="388"/>
      <c r="M94" s="388" t="str">
        <f t="shared" si="34"/>
        <v/>
      </c>
      <c r="N94" s="409"/>
      <c r="O94" s="409"/>
      <c r="P94" s="537"/>
      <c r="Q94" s="536"/>
      <c r="S94" s="150" t="str">
        <f t="shared" si="28"/>
        <v/>
      </c>
      <c r="T94" s="150" t="str">
        <f t="shared" si="29"/>
        <v/>
      </c>
      <c r="U94" s="150" t="str">
        <f t="shared" si="30"/>
        <v/>
      </c>
      <c r="V94" s="150" t="str">
        <f t="shared" si="53"/>
        <v/>
      </c>
      <c r="W94" s="150" t="str">
        <f t="shared" si="31"/>
        <v/>
      </c>
      <c r="X94" s="150" t="str">
        <f t="shared" si="54"/>
        <v/>
      </c>
      <c r="Y94" s="220" t="str">
        <f t="shared" si="37"/>
        <v/>
      </c>
      <c r="Z94" s="365" t="str">
        <f t="shared" si="38"/>
        <v/>
      </c>
      <c r="AA94" s="219" t="str">
        <f t="shared" si="39"/>
        <v/>
      </c>
      <c r="AB94" s="217" t="str">
        <f t="shared" si="40"/>
        <v/>
      </c>
      <c r="AC94" s="220" t="str">
        <f t="shared" si="51"/>
        <v/>
      </c>
      <c r="AD94" s="218" t="str">
        <f t="shared" si="52"/>
        <v/>
      </c>
      <c r="AE94" s="219" t="str">
        <f t="shared" si="32"/>
        <v/>
      </c>
      <c r="AF94" s="217" t="str">
        <f t="shared" si="41"/>
        <v/>
      </c>
      <c r="AG94" s="258" t="str">
        <f t="shared" si="42"/>
        <v/>
      </c>
      <c r="AH94" s="220" t="str">
        <f t="shared" si="43"/>
        <v/>
      </c>
      <c r="AI94" s="218" t="str">
        <f t="shared" si="44"/>
        <v/>
      </c>
      <c r="AJ94" s="219" t="str">
        <f t="shared" si="45"/>
        <v/>
      </c>
      <c r="AK94" s="221" t="str">
        <f t="shared" si="46"/>
        <v/>
      </c>
      <c r="AL94" s="217" t="str">
        <f t="shared" si="47"/>
        <v/>
      </c>
      <c r="AM94" s="217" t="str">
        <f t="shared" si="48"/>
        <v/>
      </c>
      <c r="AO94" s="151" t="str">
        <f t="shared" si="33"/>
        <v/>
      </c>
      <c r="AP94" s="431" t="str">
        <f t="shared" si="49"/>
        <v/>
      </c>
      <c r="AZ94" s="151" t="str">
        <f t="shared" si="50"/>
        <v/>
      </c>
    </row>
    <row r="95" spans="2:52" ht="30" customHeight="1">
      <c r="B95" s="431">
        <v>76</v>
      </c>
      <c r="C95" s="872"/>
      <c r="D95" s="873"/>
      <c r="E95" s="431"/>
      <c r="F95" s="378"/>
      <c r="G95" s="451"/>
      <c r="H95" s="400" t="str">
        <f t="shared" si="27"/>
        <v/>
      </c>
      <c r="I95" s="409"/>
      <c r="J95" s="388"/>
      <c r="K95" s="388"/>
      <c r="L95" s="388"/>
      <c r="M95" s="388" t="str">
        <f t="shared" si="34"/>
        <v/>
      </c>
      <c r="N95" s="409"/>
      <c r="O95" s="409"/>
      <c r="P95" s="537"/>
      <c r="Q95" s="536"/>
      <c r="S95" s="150" t="str">
        <f t="shared" si="28"/>
        <v/>
      </c>
      <c r="T95" s="150" t="str">
        <f t="shared" si="29"/>
        <v/>
      </c>
      <c r="U95" s="150" t="str">
        <f t="shared" si="30"/>
        <v/>
      </c>
      <c r="V95" s="150" t="str">
        <f t="shared" si="53"/>
        <v/>
      </c>
      <c r="W95" s="150" t="str">
        <f t="shared" si="31"/>
        <v/>
      </c>
      <c r="X95" s="150" t="str">
        <f t="shared" si="54"/>
        <v/>
      </c>
      <c r="Y95" s="220" t="str">
        <f t="shared" si="37"/>
        <v/>
      </c>
      <c r="Z95" s="365" t="str">
        <f t="shared" si="38"/>
        <v/>
      </c>
      <c r="AA95" s="219" t="str">
        <f t="shared" si="39"/>
        <v/>
      </c>
      <c r="AB95" s="217" t="str">
        <f t="shared" si="40"/>
        <v/>
      </c>
      <c r="AC95" s="220" t="str">
        <f t="shared" si="51"/>
        <v/>
      </c>
      <c r="AD95" s="218" t="str">
        <f t="shared" si="52"/>
        <v/>
      </c>
      <c r="AE95" s="219" t="str">
        <f t="shared" si="32"/>
        <v/>
      </c>
      <c r="AF95" s="217" t="str">
        <f t="shared" si="41"/>
        <v/>
      </c>
      <c r="AG95" s="258" t="str">
        <f t="shared" si="42"/>
        <v/>
      </c>
      <c r="AH95" s="220" t="str">
        <f t="shared" si="43"/>
        <v/>
      </c>
      <c r="AI95" s="218" t="str">
        <f t="shared" si="44"/>
        <v/>
      </c>
      <c r="AJ95" s="219" t="str">
        <f t="shared" si="45"/>
        <v/>
      </c>
      <c r="AK95" s="221" t="str">
        <f t="shared" si="46"/>
        <v/>
      </c>
      <c r="AL95" s="217" t="str">
        <f t="shared" si="47"/>
        <v/>
      </c>
      <c r="AM95" s="217" t="str">
        <f t="shared" si="48"/>
        <v/>
      </c>
      <c r="AO95" s="151" t="str">
        <f t="shared" si="33"/>
        <v/>
      </c>
      <c r="AP95" s="431" t="str">
        <f t="shared" si="49"/>
        <v/>
      </c>
      <c r="AZ95" s="151" t="str">
        <f t="shared" si="50"/>
        <v/>
      </c>
    </row>
    <row r="96" spans="2:52" ht="32.25" customHeight="1">
      <c r="B96" s="431">
        <v>77</v>
      </c>
      <c r="C96" s="872"/>
      <c r="D96" s="873"/>
      <c r="E96" s="431"/>
      <c r="F96" s="378"/>
      <c r="G96" s="451"/>
      <c r="H96" s="400" t="str">
        <f t="shared" si="27"/>
        <v/>
      </c>
      <c r="I96" s="409"/>
      <c r="J96" s="388"/>
      <c r="K96" s="388"/>
      <c r="L96" s="388"/>
      <c r="M96" s="388" t="str">
        <f t="shared" si="34"/>
        <v/>
      </c>
      <c r="N96" s="409"/>
      <c r="O96" s="409"/>
      <c r="P96" s="537"/>
      <c r="Q96" s="536"/>
      <c r="S96" s="150" t="str">
        <f t="shared" si="28"/>
        <v/>
      </c>
      <c r="T96" s="150" t="str">
        <f t="shared" si="29"/>
        <v/>
      </c>
      <c r="U96" s="150" t="str">
        <f t="shared" si="30"/>
        <v/>
      </c>
      <c r="V96" s="150" t="str">
        <f t="shared" si="53"/>
        <v/>
      </c>
      <c r="W96" s="150" t="str">
        <f t="shared" si="31"/>
        <v/>
      </c>
      <c r="X96" s="150" t="str">
        <f t="shared" si="54"/>
        <v/>
      </c>
      <c r="Y96" s="220" t="str">
        <f t="shared" si="37"/>
        <v/>
      </c>
      <c r="Z96" s="365" t="str">
        <f t="shared" si="38"/>
        <v/>
      </c>
      <c r="AA96" s="219" t="str">
        <f t="shared" si="39"/>
        <v/>
      </c>
      <c r="AB96" s="217" t="str">
        <f t="shared" si="40"/>
        <v/>
      </c>
      <c r="AC96" s="220" t="str">
        <f t="shared" si="51"/>
        <v/>
      </c>
      <c r="AD96" s="218" t="str">
        <f t="shared" si="52"/>
        <v/>
      </c>
      <c r="AE96" s="219" t="str">
        <f t="shared" si="32"/>
        <v/>
      </c>
      <c r="AF96" s="217" t="str">
        <f t="shared" si="41"/>
        <v/>
      </c>
      <c r="AG96" s="258" t="str">
        <f t="shared" si="42"/>
        <v/>
      </c>
      <c r="AH96" s="220" t="str">
        <f t="shared" si="43"/>
        <v/>
      </c>
      <c r="AI96" s="218" t="str">
        <f t="shared" si="44"/>
        <v/>
      </c>
      <c r="AJ96" s="219" t="str">
        <f t="shared" si="45"/>
        <v/>
      </c>
      <c r="AK96" s="221" t="str">
        <f t="shared" si="46"/>
        <v/>
      </c>
      <c r="AL96" s="217" t="str">
        <f t="shared" si="47"/>
        <v/>
      </c>
      <c r="AM96" s="217" t="str">
        <f t="shared" si="48"/>
        <v/>
      </c>
      <c r="AO96" s="151" t="str">
        <f t="shared" si="33"/>
        <v/>
      </c>
      <c r="AP96" s="431" t="str">
        <f t="shared" si="49"/>
        <v/>
      </c>
      <c r="AZ96" s="151" t="str">
        <f t="shared" si="50"/>
        <v/>
      </c>
    </row>
    <row r="97" spans="2:52" ht="32.25" customHeight="1">
      <c r="B97" s="431">
        <v>78</v>
      </c>
      <c r="C97" s="872"/>
      <c r="D97" s="873"/>
      <c r="E97" s="431"/>
      <c r="F97" s="378"/>
      <c r="G97" s="451"/>
      <c r="H97" s="400" t="str">
        <f t="shared" si="27"/>
        <v/>
      </c>
      <c r="I97" s="409"/>
      <c r="J97" s="388"/>
      <c r="K97" s="388"/>
      <c r="L97" s="388"/>
      <c r="M97" s="388" t="str">
        <f t="shared" si="34"/>
        <v/>
      </c>
      <c r="N97" s="409"/>
      <c r="O97" s="409"/>
      <c r="P97" s="537"/>
      <c r="Q97" s="536"/>
      <c r="S97" s="150" t="str">
        <f t="shared" si="28"/>
        <v/>
      </c>
      <c r="T97" s="150" t="str">
        <f t="shared" si="29"/>
        <v/>
      </c>
      <c r="U97" s="150" t="str">
        <f t="shared" si="30"/>
        <v/>
      </c>
      <c r="V97" s="150" t="str">
        <f t="shared" si="53"/>
        <v/>
      </c>
      <c r="W97" s="150" t="str">
        <f t="shared" si="31"/>
        <v/>
      </c>
      <c r="X97" s="150" t="str">
        <f t="shared" si="54"/>
        <v/>
      </c>
      <c r="Y97" s="220" t="str">
        <f t="shared" si="37"/>
        <v/>
      </c>
      <c r="Z97" s="365" t="str">
        <f t="shared" si="38"/>
        <v/>
      </c>
      <c r="AA97" s="219" t="str">
        <f t="shared" si="39"/>
        <v/>
      </c>
      <c r="AB97" s="217" t="str">
        <f t="shared" si="40"/>
        <v/>
      </c>
      <c r="AC97" s="220" t="str">
        <f t="shared" si="51"/>
        <v/>
      </c>
      <c r="AD97" s="218" t="str">
        <f t="shared" si="52"/>
        <v/>
      </c>
      <c r="AE97" s="219" t="str">
        <f t="shared" si="32"/>
        <v/>
      </c>
      <c r="AF97" s="217" t="str">
        <f t="shared" si="41"/>
        <v/>
      </c>
      <c r="AG97" s="258" t="str">
        <f t="shared" si="42"/>
        <v/>
      </c>
      <c r="AH97" s="220" t="str">
        <f t="shared" si="43"/>
        <v/>
      </c>
      <c r="AI97" s="218" t="str">
        <f t="shared" si="44"/>
        <v/>
      </c>
      <c r="AJ97" s="219" t="str">
        <f t="shared" si="45"/>
        <v/>
      </c>
      <c r="AK97" s="221" t="str">
        <f t="shared" si="46"/>
        <v/>
      </c>
      <c r="AL97" s="217" t="str">
        <f t="shared" si="47"/>
        <v/>
      </c>
      <c r="AM97" s="217" t="str">
        <f t="shared" si="48"/>
        <v/>
      </c>
      <c r="AO97" s="151" t="str">
        <f t="shared" si="33"/>
        <v/>
      </c>
      <c r="AP97" s="431" t="str">
        <f t="shared" si="49"/>
        <v/>
      </c>
      <c r="AZ97" s="151" t="str">
        <f t="shared" si="50"/>
        <v/>
      </c>
    </row>
    <row r="98" spans="2:52" ht="32.25" customHeight="1">
      <c r="B98" s="431">
        <v>79</v>
      </c>
      <c r="C98" s="872"/>
      <c r="D98" s="873"/>
      <c r="E98" s="431"/>
      <c r="F98" s="378"/>
      <c r="G98" s="451"/>
      <c r="H98" s="400" t="str">
        <f t="shared" si="27"/>
        <v/>
      </c>
      <c r="I98" s="409"/>
      <c r="J98" s="388"/>
      <c r="K98" s="388"/>
      <c r="L98" s="388"/>
      <c r="M98" s="388" t="str">
        <f t="shared" si="34"/>
        <v/>
      </c>
      <c r="N98" s="409"/>
      <c r="O98" s="409"/>
      <c r="P98" s="537"/>
      <c r="Q98" s="536"/>
      <c r="S98" s="150" t="str">
        <f t="shared" si="28"/>
        <v/>
      </c>
      <c r="T98" s="150" t="str">
        <f t="shared" si="29"/>
        <v/>
      </c>
      <c r="U98" s="150" t="str">
        <f t="shared" si="30"/>
        <v/>
      </c>
      <c r="V98" s="150" t="str">
        <f t="shared" si="53"/>
        <v/>
      </c>
      <c r="W98" s="150" t="str">
        <f t="shared" si="31"/>
        <v/>
      </c>
      <c r="X98" s="150" t="str">
        <f t="shared" si="54"/>
        <v/>
      </c>
      <c r="Y98" s="220" t="str">
        <f t="shared" si="37"/>
        <v/>
      </c>
      <c r="Z98" s="365" t="str">
        <f t="shared" si="38"/>
        <v/>
      </c>
      <c r="AA98" s="219" t="str">
        <f t="shared" si="39"/>
        <v/>
      </c>
      <c r="AB98" s="217" t="str">
        <f t="shared" si="40"/>
        <v/>
      </c>
      <c r="AC98" s="220" t="str">
        <f t="shared" si="51"/>
        <v/>
      </c>
      <c r="AD98" s="218" t="str">
        <f t="shared" si="52"/>
        <v/>
      </c>
      <c r="AE98" s="219" t="str">
        <f t="shared" si="32"/>
        <v/>
      </c>
      <c r="AF98" s="217" t="str">
        <f t="shared" si="41"/>
        <v/>
      </c>
      <c r="AG98" s="258" t="str">
        <f t="shared" si="42"/>
        <v/>
      </c>
      <c r="AH98" s="220" t="str">
        <f t="shared" si="43"/>
        <v/>
      </c>
      <c r="AI98" s="218" t="str">
        <f t="shared" si="44"/>
        <v/>
      </c>
      <c r="AJ98" s="219" t="str">
        <f t="shared" si="45"/>
        <v/>
      </c>
      <c r="AK98" s="221" t="str">
        <f t="shared" si="46"/>
        <v/>
      </c>
      <c r="AL98" s="217" t="str">
        <f t="shared" si="47"/>
        <v/>
      </c>
      <c r="AM98" s="217" t="str">
        <f t="shared" si="48"/>
        <v/>
      </c>
      <c r="AO98" s="151" t="str">
        <f t="shared" si="33"/>
        <v/>
      </c>
      <c r="AP98" s="431" t="str">
        <f t="shared" si="49"/>
        <v/>
      </c>
      <c r="AZ98" s="151" t="str">
        <f t="shared" si="50"/>
        <v/>
      </c>
    </row>
    <row r="99" spans="2:52" ht="32.25" customHeight="1">
      <c r="B99" s="431">
        <v>80</v>
      </c>
      <c r="C99" s="872"/>
      <c r="D99" s="873"/>
      <c r="E99" s="431"/>
      <c r="F99" s="378"/>
      <c r="G99" s="451"/>
      <c r="H99" s="400" t="str">
        <f t="shared" si="27"/>
        <v/>
      </c>
      <c r="I99" s="409"/>
      <c r="J99" s="388"/>
      <c r="K99" s="388"/>
      <c r="L99" s="388"/>
      <c r="M99" s="388" t="str">
        <f t="shared" si="34"/>
        <v/>
      </c>
      <c r="N99" s="409"/>
      <c r="O99" s="409"/>
      <c r="P99" s="537"/>
      <c r="Q99" s="536"/>
      <c r="S99" s="150" t="str">
        <f t="shared" si="28"/>
        <v/>
      </c>
      <c r="T99" s="150" t="str">
        <f t="shared" si="29"/>
        <v/>
      </c>
      <c r="U99" s="150" t="str">
        <f t="shared" si="30"/>
        <v/>
      </c>
      <c r="V99" s="150" t="str">
        <f t="shared" si="53"/>
        <v/>
      </c>
      <c r="W99" s="150" t="str">
        <f t="shared" si="31"/>
        <v/>
      </c>
      <c r="X99" s="150" t="str">
        <f t="shared" si="54"/>
        <v/>
      </c>
      <c r="Y99" s="220" t="str">
        <f t="shared" si="37"/>
        <v/>
      </c>
      <c r="Z99" s="365" t="str">
        <f t="shared" si="38"/>
        <v/>
      </c>
      <c r="AA99" s="219" t="str">
        <f t="shared" si="39"/>
        <v/>
      </c>
      <c r="AB99" s="217" t="str">
        <f t="shared" si="40"/>
        <v/>
      </c>
      <c r="AC99" s="220" t="str">
        <f t="shared" si="51"/>
        <v/>
      </c>
      <c r="AD99" s="218" t="str">
        <f t="shared" si="52"/>
        <v/>
      </c>
      <c r="AE99" s="219" t="str">
        <f t="shared" si="32"/>
        <v/>
      </c>
      <c r="AF99" s="217" t="str">
        <f t="shared" si="41"/>
        <v/>
      </c>
      <c r="AG99" s="258" t="str">
        <f t="shared" si="42"/>
        <v/>
      </c>
      <c r="AH99" s="220" t="str">
        <f t="shared" si="43"/>
        <v/>
      </c>
      <c r="AI99" s="218" t="str">
        <f t="shared" si="44"/>
        <v/>
      </c>
      <c r="AJ99" s="219" t="str">
        <f t="shared" si="45"/>
        <v/>
      </c>
      <c r="AK99" s="221" t="str">
        <f t="shared" si="46"/>
        <v/>
      </c>
      <c r="AL99" s="217" t="str">
        <f t="shared" si="47"/>
        <v/>
      </c>
      <c r="AM99" s="217" t="str">
        <f t="shared" si="48"/>
        <v/>
      </c>
      <c r="AO99" s="151" t="str">
        <f t="shared" si="33"/>
        <v/>
      </c>
      <c r="AP99" s="431" t="str">
        <f t="shared" si="49"/>
        <v/>
      </c>
      <c r="AZ99" s="151" t="str">
        <f t="shared" si="50"/>
        <v/>
      </c>
    </row>
    <row r="100" spans="2:52" ht="32.25" customHeight="1">
      <c r="B100" s="431">
        <v>81</v>
      </c>
      <c r="C100" s="872"/>
      <c r="D100" s="873"/>
      <c r="E100" s="431"/>
      <c r="F100" s="378"/>
      <c r="G100" s="451"/>
      <c r="H100" s="400" t="str">
        <f t="shared" si="27"/>
        <v/>
      </c>
      <c r="I100" s="409"/>
      <c r="J100" s="388"/>
      <c r="K100" s="388"/>
      <c r="L100" s="388"/>
      <c r="M100" s="388" t="str">
        <f t="shared" si="34"/>
        <v/>
      </c>
      <c r="N100" s="409"/>
      <c r="O100" s="409"/>
      <c r="P100" s="537"/>
      <c r="Q100" s="536"/>
      <c r="S100" s="150" t="str">
        <f t="shared" si="28"/>
        <v/>
      </c>
      <c r="T100" s="150" t="str">
        <f t="shared" si="29"/>
        <v/>
      </c>
      <c r="U100" s="150" t="str">
        <f t="shared" si="30"/>
        <v/>
      </c>
      <c r="V100" s="150" t="str">
        <f t="shared" si="53"/>
        <v/>
      </c>
      <c r="W100" s="150" t="str">
        <f t="shared" si="31"/>
        <v/>
      </c>
      <c r="X100" s="150" t="str">
        <f t="shared" si="54"/>
        <v/>
      </c>
      <c r="Y100" s="220" t="str">
        <f t="shared" si="37"/>
        <v/>
      </c>
      <c r="Z100" s="365" t="str">
        <f t="shared" si="38"/>
        <v/>
      </c>
      <c r="AA100" s="219" t="str">
        <f t="shared" si="39"/>
        <v/>
      </c>
      <c r="AB100" s="217" t="str">
        <f t="shared" si="40"/>
        <v/>
      </c>
      <c r="AC100" s="220" t="str">
        <f t="shared" si="51"/>
        <v/>
      </c>
      <c r="AD100" s="218" t="str">
        <f t="shared" si="52"/>
        <v/>
      </c>
      <c r="AE100" s="219" t="str">
        <f t="shared" si="32"/>
        <v/>
      </c>
      <c r="AF100" s="217" t="str">
        <f t="shared" si="41"/>
        <v/>
      </c>
      <c r="AG100" s="258" t="str">
        <f t="shared" si="42"/>
        <v/>
      </c>
      <c r="AH100" s="220" t="str">
        <f t="shared" si="43"/>
        <v/>
      </c>
      <c r="AI100" s="218" t="str">
        <f t="shared" si="44"/>
        <v/>
      </c>
      <c r="AJ100" s="219" t="str">
        <f t="shared" si="45"/>
        <v/>
      </c>
      <c r="AK100" s="221" t="str">
        <f t="shared" si="46"/>
        <v/>
      </c>
      <c r="AL100" s="217" t="str">
        <f t="shared" si="47"/>
        <v/>
      </c>
      <c r="AM100" s="217" t="str">
        <f t="shared" si="48"/>
        <v/>
      </c>
      <c r="AO100" s="151" t="str">
        <f t="shared" si="33"/>
        <v/>
      </c>
      <c r="AP100" s="431" t="str">
        <f t="shared" si="49"/>
        <v/>
      </c>
      <c r="AZ100" s="151" t="str">
        <f t="shared" si="50"/>
        <v/>
      </c>
    </row>
    <row r="101" spans="2:52" ht="32.25" customHeight="1">
      <c r="B101" s="431">
        <v>82</v>
      </c>
      <c r="C101" s="872"/>
      <c r="D101" s="873"/>
      <c r="E101" s="431"/>
      <c r="F101" s="378"/>
      <c r="G101" s="451"/>
      <c r="H101" s="400" t="str">
        <f t="shared" si="27"/>
        <v/>
      </c>
      <c r="I101" s="409"/>
      <c r="J101" s="388"/>
      <c r="K101" s="388"/>
      <c r="L101" s="388"/>
      <c r="M101" s="388" t="str">
        <f t="shared" si="34"/>
        <v/>
      </c>
      <c r="N101" s="409"/>
      <c r="O101" s="409"/>
      <c r="P101" s="537"/>
      <c r="Q101" s="536"/>
      <c r="S101" s="150" t="str">
        <f t="shared" si="28"/>
        <v/>
      </c>
      <c r="T101" s="150" t="str">
        <f t="shared" si="29"/>
        <v/>
      </c>
      <c r="U101" s="150" t="str">
        <f t="shared" si="30"/>
        <v/>
      </c>
      <c r="V101" s="150" t="str">
        <f t="shared" si="53"/>
        <v/>
      </c>
      <c r="W101" s="150" t="str">
        <f t="shared" si="31"/>
        <v/>
      </c>
      <c r="X101" s="150" t="str">
        <f t="shared" si="54"/>
        <v/>
      </c>
      <c r="Y101" s="220" t="str">
        <f t="shared" si="37"/>
        <v/>
      </c>
      <c r="Z101" s="365" t="str">
        <f t="shared" si="38"/>
        <v/>
      </c>
      <c r="AA101" s="219" t="str">
        <f t="shared" si="39"/>
        <v/>
      </c>
      <c r="AB101" s="217" t="str">
        <f t="shared" si="40"/>
        <v/>
      </c>
      <c r="AC101" s="220" t="str">
        <f t="shared" si="51"/>
        <v/>
      </c>
      <c r="AD101" s="218" t="str">
        <f t="shared" si="52"/>
        <v/>
      </c>
      <c r="AE101" s="219" t="str">
        <f t="shared" si="32"/>
        <v/>
      </c>
      <c r="AF101" s="217" t="str">
        <f t="shared" si="41"/>
        <v/>
      </c>
      <c r="AG101" s="258" t="str">
        <f t="shared" si="42"/>
        <v/>
      </c>
      <c r="AH101" s="220" t="str">
        <f t="shared" si="43"/>
        <v/>
      </c>
      <c r="AI101" s="218" t="str">
        <f t="shared" si="44"/>
        <v/>
      </c>
      <c r="AJ101" s="219" t="str">
        <f t="shared" si="45"/>
        <v/>
      </c>
      <c r="AK101" s="221" t="str">
        <f t="shared" si="46"/>
        <v/>
      </c>
      <c r="AL101" s="217" t="str">
        <f t="shared" si="47"/>
        <v/>
      </c>
      <c r="AM101" s="217" t="str">
        <f t="shared" si="48"/>
        <v/>
      </c>
      <c r="AO101" s="151" t="str">
        <f t="shared" si="33"/>
        <v/>
      </c>
      <c r="AP101" s="431" t="str">
        <f t="shared" si="49"/>
        <v/>
      </c>
      <c r="AZ101" s="151" t="str">
        <f t="shared" si="50"/>
        <v/>
      </c>
    </row>
    <row r="102" spans="2:52" ht="32.25" customHeight="1">
      <c r="B102" s="431">
        <v>83</v>
      </c>
      <c r="C102" s="872"/>
      <c r="D102" s="873"/>
      <c r="E102" s="431"/>
      <c r="F102" s="378"/>
      <c r="G102" s="451"/>
      <c r="H102" s="400" t="str">
        <f t="shared" si="27"/>
        <v/>
      </c>
      <c r="I102" s="409"/>
      <c r="J102" s="388"/>
      <c r="K102" s="388"/>
      <c r="L102" s="388"/>
      <c r="M102" s="388" t="str">
        <f t="shared" si="34"/>
        <v/>
      </c>
      <c r="N102" s="409"/>
      <c r="O102" s="409"/>
      <c r="P102" s="537"/>
      <c r="Q102" s="536"/>
      <c r="S102" s="150" t="str">
        <f t="shared" si="28"/>
        <v/>
      </c>
      <c r="T102" s="150" t="str">
        <f t="shared" si="29"/>
        <v/>
      </c>
      <c r="U102" s="150" t="str">
        <f t="shared" si="30"/>
        <v/>
      </c>
      <c r="V102" s="150" t="str">
        <f t="shared" si="53"/>
        <v/>
      </c>
      <c r="W102" s="150" t="str">
        <f t="shared" si="31"/>
        <v/>
      </c>
      <c r="X102" s="150" t="str">
        <f t="shared" si="54"/>
        <v/>
      </c>
      <c r="Y102" s="220" t="str">
        <f t="shared" si="37"/>
        <v/>
      </c>
      <c r="Z102" s="365" t="str">
        <f t="shared" si="38"/>
        <v/>
      </c>
      <c r="AA102" s="219" t="str">
        <f t="shared" si="39"/>
        <v/>
      </c>
      <c r="AB102" s="217" t="str">
        <f t="shared" si="40"/>
        <v/>
      </c>
      <c r="AC102" s="220" t="str">
        <f t="shared" si="51"/>
        <v/>
      </c>
      <c r="AD102" s="218" t="str">
        <f t="shared" si="52"/>
        <v/>
      </c>
      <c r="AE102" s="219" t="str">
        <f t="shared" si="32"/>
        <v/>
      </c>
      <c r="AF102" s="217" t="str">
        <f t="shared" si="41"/>
        <v/>
      </c>
      <c r="AG102" s="258" t="str">
        <f t="shared" si="42"/>
        <v/>
      </c>
      <c r="AH102" s="220" t="str">
        <f t="shared" si="43"/>
        <v/>
      </c>
      <c r="AI102" s="218" t="str">
        <f t="shared" si="44"/>
        <v/>
      </c>
      <c r="AJ102" s="219" t="str">
        <f t="shared" si="45"/>
        <v/>
      </c>
      <c r="AK102" s="221" t="str">
        <f t="shared" si="46"/>
        <v/>
      </c>
      <c r="AL102" s="217" t="str">
        <f t="shared" si="47"/>
        <v/>
      </c>
      <c r="AM102" s="217" t="str">
        <f t="shared" si="48"/>
        <v/>
      </c>
      <c r="AO102" s="151" t="str">
        <f t="shared" si="33"/>
        <v/>
      </c>
      <c r="AP102" s="431" t="str">
        <f t="shared" si="49"/>
        <v/>
      </c>
      <c r="AZ102" s="151" t="str">
        <f t="shared" si="50"/>
        <v/>
      </c>
    </row>
    <row r="103" spans="2:52" ht="32.25" customHeight="1">
      <c r="B103" s="431">
        <v>84</v>
      </c>
      <c r="C103" s="872"/>
      <c r="D103" s="873"/>
      <c r="E103" s="431"/>
      <c r="F103" s="378"/>
      <c r="G103" s="451"/>
      <c r="H103" s="400" t="str">
        <f t="shared" si="27"/>
        <v/>
      </c>
      <c r="I103" s="409"/>
      <c r="J103" s="388"/>
      <c r="K103" s="388"/>
      <c r="L103" s="388"/>
      <c r="M103" s="388" t="str">
        <f t="shared" si="34"/>
        <v/>
      </c>
      <c r="N103" s="409"/>
      <c r="O103" s="409"/>
      <c r="P103" s="537"/>
      <c r="Q103" s="536"/>
      <c r="S103" s="150" t="str">
        <f t="shared" si="28"/>
        <v/>
      </c>
      <c r="T103" s="150" t="str">
        <f t="shared" si="29"/>
        <v/>
      </c>
      <c r="U103" s="150" t="str">
        <f t="shared" si="30"/>
        <v/>
      </c>
      <c r="V103" s="150" t="str">
        <f t="shared" si="53"/>
        <v/>
      </c>
      <c r="W103" s="150" t="str">
        <f t="shared" si="31"/>
        <v/>
      </c>
      <c r="X103" s="150" t="str">
        <f t="shared" si="54"/>
        <v/>
      </c>
      <c r="Y103" s="220" t="str">
        <f t="shared" si="37"/>
        <v/>
      </c>
      <c r="Z103" s="365" t="str">
        <f t="shared" si="38"/>
        <v/>
      </c>
      <c r="AA103" s="219" t="str">
        <f t="shared" si="39"/>
        <v/>
      </c>
      <c r="AB103" s="217" t="str">
        <f t="shared" si="40"/>
        <v/>
      </c>
      <c r="AC103" s="220" t="str">
        <f t="shared" si="51"/>
        <v/>
      </c>
      <c r="AD103" s="218" t="str">
        <f t="shared" si="52"/>
        <v/>
      </c>
      <c r="AE103" s="219" t="str">
        <f t="shared" si="32"/>
        <v/>
      </c>
      <c r="AF103" s="217" t="str">
        <f t="shared" si="41"/>
        <v/>
      </c>
      <c r="AG103" s="258" t="str">
        <f t="shared" si="42"/>
        <v/>
      </c>
      <c r="AH103" s="220" t="str">
        <f t="shared" si="43"/>
        <v/>
      </c>
      <c r="AI103" s="218" t="str">
        <f t="shared" si="44"/>
        <v/>
      </c>
      <c r="AJ103" s="219" t="str">
        <f t="shared" si="45"/>
        <v/>
      </c>
      <c r="AK103" s="221" t="str">
        <f t="shared" si="46"/>
        <v/>
      </c>
      <c r="AL103" s="217" t="str">
        <f t="shared" si="47"/>
        <v/>
      </c>
      <c r="AM103" s="217" t="str">
        <f t="shared" si="48"/>
        <v/>
      </c>
      <c r="AO103" s="151" t="str">
        <f t="shared" si="33"/>
        <v/>
      </c>
      <c r="AP103" s="431" t="str">
        <f t="shared" si="49"/>
        <v/>
      </c>
      <c r="AZ103" s="151" t="str">
        <f t="shared" si="50"/>
        <v/>
      </c>
    </row>
    <row r="104" spans="2:52" ht="32.25" customHeight="1">
      <c r="B104" s="431">
        <v>85</v>
      </c>
      <c r="C104" s="872"/>
      <c r="D104" s="873"/>
      <c r="E104" s="431"/>
      <c r="F104" s="378"/>
      <c r="G104" s="451"/>
      <c r="H104" s="400" t="str">
        <f t="shared" si="27"/>
        <v/>
      </c>
      <c r="I104" s="409"/>
      <c r="J104" s="388"/>
      <c r="K104" s="388"/>
      <c r="L104" s="388"/>
      <c r="M104" s="388" t="str">
        <f t="shared" si="34"/>
        <v/>
      </c>
      <c r="N104" s="409"/>
      <c r="O104" s="409"/>
      <c r="P104" s="537"/>
      <c r="Q104" s="536"/>
      <c r="S104" s="150" t="str">
        <f t="shared" si="28"/>
        <v/>
      </c>
      <c r="T104" s="150" t="str">
        <f t="shared" si="29"/>
        <v/>
      </c>
      <c r="U104" s="150" t="str">
        <f t="shared" si="30"/>
        <v/>
      </c>
      <c r="V104" s="150" t="str">
        <f t="shared" si="53"/>
        <v/>
      </c>
      <c r="W104" s="150" t="str">
        <f t="shared" si="31"/>
        <v/>
      </c>
      <c r="X104" s="150" t="str">
        <f t="shared" si="54"/>
        <v/>
      </c>
      <c r="Y104" s="220" t="str">
        <f t="shared" si="37"/>
        <v/>
      </c>
      <c r="Z104" s="365" t="str">
        <f t="shared" si="38"/>
        <v/>
      </c>
      <c r="AA104" s="219" t="str">
        <f t="shared" si="39"/>
        <v/>
      </c>
      <c r="AB104" s="217" t="str">
        <f t="shared" si="40"/>
        <v/>
      </c>
      <c r="AC104" s="220" t="str">
        <f t="shared" si="51"/>
        <v/>
      </c>
      <c r="AD104" s="218" t="str">
        <f t="shared" si="52"/>
        <v/>
      </c>
      <c r="AE104" s="219" t="str">
        <f t="shared" si="32"/>
        <v/>
      </c>
      <c r="AF104" s="217" t="str">
        <f t="shared" si="41"/>
        <v/>
      </c>
      <c r="AG104" s="258" t="str">
        <f t="shared" si="42"/>
        <v/>
      </c>
      <c r="AH104" s="220" t="str">
        <f t="shared" si="43"/>
        <v/>
      </c>
      <c r="AI104" s="218" t="str">
        <f t="shared" si="44"/>
        <v/>
      </c>
      <c r="AJ104" s="219" t="str">
        <f t="shared" si="45"/>
        <v/>
      </c>
      <c r="AK104" s="221" t="str">
        <f t="shared" si="46"/>
        <v/>
      </c>
      <c r="AL104" s="217" t="str">
        <f t="shared" si="47"/>
        <v/>
      </c>
      <c r="AM104" s="217" t="str">
        <f t="shared" si="48"/>
        <v/>
      </c>
      <c r="AO104" s="151" t="str">
        <f t="shared" si="33"/>
        <v/>
      </c>
      <c r="AP104" s="431" t="str">
        <f t="shared" si="49"/>
        <v/>
      </c>
      <c r="AZ104" s="151" t="str">
        <f t="shared" si="50"/>
        <v/>
      </c>
    </row>
  </sheetData>
  <mergeCells count="188">
    <mergeCell ref="Q18:Q19"/>
    <mergeCell ref="M15:Q15"/>
    <mergeCell ref="O17:Q17"/>
    <mergeCell ref="B1:C1"/>
    <mergeCell ref="I1:L1"/>
    <mergeCell ref="BB1:BL1"/>
    <mergeCell ref="BD2:BE2"/>
    <mergeCell ref="J3:J4"/>
    <mergeCell ref="M3:P3"/>
    <mergeCell ref="C4:E4"/>
    <mergeCell ref="G4:H4"/>
    <mergeCell ref="M4:P4"/>
    <mergeCell ref="M6:O6"/>
    <mergeCell ref="B7:B8"/>
    <mergeCell ref="C7:C8"/>
    <mergeCell ref="D7:D8"/>
    <mergeCell ref="E7:G7"/>
    <mergeCell ref="K7:L7"/>
    <mergeCell ref="M7:O7"/>
    <mergeCell ref="E8:G8"/>
    <mergeCell ref="K8:L8"/>
    <mergeCell ref="M8:O8"/>
    <mergeCell ref="B9:B13"/>
    <mergeCell ref="C9:D9"/>
    <mergeCell ref="E9:G9"/>
    <mergeCell ref="I9:I10"/>
    <mergeCell ref="K9:L9"/>
    <mergeCell ref="M9:O9"/>
    <mergeCell ref="C10:D10"/>
    <mergeCell ref="E10:G10"/>
    <mergeCell ref="K10:L10"/>
    <mergeCell ref="M10:O10"/>
    <mergeCell ref="S12:AP12"/>
    <mergeCell ref="C13:D13"/>
    <mergeCell ref="E13:H13"/>
    <mergeCell ref="K13:L13"/>
    <mergeCell ref="M13:O13"/>
    <mergeCell ref="S13:AP13"/>
    <mergeCell ref="C11:D11"/>
    <mergeCell ref="E11:F12"/>
    <mergeCell ref="I11:I12"/>
    <mergeCell ref="K11:L11"/>
    <mergeCell ref="M11:O11"/>
    <mergeCell ref="C12:D12"/>
    <mergeCell ref="K12:L12"/>
    <mergeCell ref="M12:O12"/>
    <mergeCell ref="AG15:AG16"/>
    <mergeCell ref="AH15:AK15"/>
    <mergeCell ref="AM15:AM16"/>
    <mergeCell ref="B16:B19"/>
    <mergeCell ref="C16:D19"/>
    <mergeCell ref="E16:E19"/>
    <mergeCell ref="F16:H16"/>
    <mergeCell ref="I16:I19"/>
    <mergeCell ref="I14:J14"/>
    <mergeCell ref="K14:L14"/>
    <mergeCell ref="M14:O14"/>
    <mergeCell ref="S15:X15"/>
    <mergeCell ref="Y15:AA15"/>
    <mergeCell ref="J16:L16"/>
    <mergeCell ref="F17:F19"/>
    <mergeCell ref="G17:G19"/>
    <mergeCell ref="H17:H19"/>
    <mergeCell ref="J17:J19"/>
    <mergeCell ref="K17:K19"/>
    <mergeCell ref="L17:L19"/>
    <mergeCell ref="AB15:AB16"/>
    <mergeCell ref="AC15:AE15"/>
    <mergeCell ref="AL17:AL19"/>
    <mergeCell ref="AM17:AM19"/>
    <mergeCell ref="AO17:AO19"/>
    <mergeCell ref="AP17:AP19"/>
    <mergeCell ref="AZ17:AZ19"/>
    <mergeCell ref="M18:M19"/>
    <mergeCell ref="N18:N19"/>
    <mergeCell ref="O18:O19"/>
    <mergeCell ref="P18:P19"/>
    <mergeCell ref="S18:S19"/>
    <mergeCell ref="AB17:AB18"/>
    <mergeCell ref="AC17:AE17"/>
    <mergeCell ref="AF17:AF19"/>
    <mergeCell ref="AG17:AG19"/>
    <mergeCell ref="AH17:AJ17"/>
    <mergeCell ref="AK17:AK19"/>
    <mergeCell ref="AI18:AI19"/>
    <mergeCell ref="AJ18:AJ19"/>
    <mergeCell ref="M17:N17"/>
    <mergeCell ref="S17:T17"/>
    <mergeCell ref="U17:V17"/>
    <mergeCell ref="W17:X17"/>
    <mergeCell ref="Y17:AA17"/>
    <mergeCell ref="Z18:Z19"/>
    <mergeCell ref="AA18:AA19"/>
    <mergeCell ref="AC18:AC19"/>
    <mergeCell ref="AD18:AD19"/>
    <mergeCell ref="AE18:AE19"/>
    <mergeCell ref="AH18:AH19"/>
    <mergeCell ref="T18:T19"/>
    <mergeCell ref="U18:U19"/>
    <mergeCell ref="V18:V19"/>
    <mergeCell ref="W18:W19"/>
    <mergeCell ref="X18:X19"/>
    <mergeCell ref="Y18:Y19"/>
    <mergeCell ref="C26:D26"/>
    <mergeCell ref="C27:D27"/>
    <mergeCell ref="C28:D28"/>
    <mergeCell ref="C29:D29"/>
    <mergeCell ref="C30:D30"/>
    <mergeCell ref="C31:D31"/>
    <mergeCell ref="C20:D20"/>
    <mergeCell ref="C21:D21"/>
    <mergeCell ref="C22:D22"/>
    <mergeCell ref="C23:D23"/>
    <mergeCell ref="C24:D24"/>
    <mergeCell ref="C25:D25"/>
    <mergeCell ref="C38:D38"/>
    <mergeCell ref="C39:D39"/>
    <mergeCell ref="C40:D40"/>
    <mergeCell ref="C41:D41"/>
    <mergeCell ref="C42:D42"/>
    <mergeCell ref="C43:D43"/>
    <mergeCell ref="C32:D32"/>
    <mergeCell ref="C33:D33"/>
    <mergeCell ref="C34:D34"/>
    <mergeCell ref="C35:D35"/>
    <mergeCell ref="C36:D36"/>
    <mergeCell ref="C37:D37"/>
    <mergeCell ref="C50:D50"/>
    <mergeCell ref="C51:D51"/>
    <mergeCell ref="C52:D52"/>
    <mergeCell ref="C53:D53"/>
    <mergeCell ref="C54:D54"/>
    <mergeCell ref="C55:D55"/>
    <mergeCell ref="C44:D44"/>
    <mergeCell ref="C45:D45"/>
    <mergeCell ref="C46:D46"/>
    <mergeCell ref="C47:D47"/>
    <mergeCell ref="C48:D48"/>
    <mergeCell ref="C49:D49"/>
    <mergeCell ref="C62:D62"/>
    <mergeCell ref="C63:D63"/>
    <mergeCell ref="C64:D64"/>
    <mergeCell ref="C65:D65"/>
    <mergeCell ref="C66:D66"/>
    <mergeCell ref="C67:D67"/>
    <mergeCell ref="C56:D56"/>
    <mergeCell ref="C57:D57"/>
    <mergeCell ref="C58:D58"/>
    <mergeCell ref="C59:D59"/>
    <mergeCell ref="C60:D60"/>
    <mergeCell ref="C61:D61"/>
    <mergeCell ref="C74:D74"/>
    <mergeCell ref="C75:D75"/>
    <mergeCell ref="C76:D76"/>
    <mergeCell ref="C77:D77"/>
    <mergeCell ref="C78:D78"/>
    <mergeCell ref="C79:D79"/>
    <mergeCell ref="C68:D68"/>
    <mergeCell ref="C69:D69"/>
    <mergeCell ref="C70:D70"/>
    <mergeCell ref="C71:D71"/>
    <mergeCell ref="C72:D72"/>
    <mergeCell ref="C73:D73"/>
    <mergeCell ref="C86:D86"/>
    <mergeCell ref="C87:D87"/>
    <mergeCell ref="C88:D88"/>
    <mergeCell ref="C89:D89"/>
    <mergeCell ref="C90:D90"/>
    <mergeCell ref="C91:D91"/>
    <mergeCell ref="C80:D80"/>
    <mergeCell ref="C81:D81"/>
    <mergeCell ref="C82:D82"/>
    <mergeCell ref="C83:D83"/>
    <mergeCell ref="C84:D84"/>
    <mergeCell ref="C85:D85"/>
    <mergeCell ref="C104:D104"/>
    <mergeCell ref="C98:D98"/>
    <mergeCell ref="C99:D99"/>
    <mergeCell ref="C100:D100"/>
    <mergeCell ref="C101:D101"/>
    <mergeCell ref="C102:D102"/>
    <mergeCell ref="C103:D103"/>
    <mergeCell ref="C92:D92"/>
    <mergeCell ref="C93:D93"/>
    <mergeCell ref="C94:D94"/>
    <mergeCell ref="C95:D95"/>
    <mergeCell ref="C96:D96"/>
    <mergeCell ref="C97:D97"/>
  </mergeCells>
  <phoneticPr fontId="3"/>
  <conditionalFormatting sqref="AC20:AE104">
    <cfRule type="cellIs" dxfId="93" priority="80" operator="equal">
      <formula>"〇"</formula>
    </cfRule>
  </conditionalFormatting>
  <conditionalFormatting sqref="AG20:AG104">
    <cfRule type="cellIs" dxfId="92" priority="72" operator="equal">
      <formula>"国"</formula>
    </cfRule>
    <cfRule type="cellIs" dxfId="91" priority="79" operator="equal">
      <formula>"〇"</formula>
    </cfRule>
  </conditionalFormatting>
  <conditionalFormatting sqref="AK20:AK104">
    <cfRule type="cellIs" dxfId="90" priority="78" operator="equal">
      <formula>"〇"</formula>
    </cfRule>
  </conditionalFormatting>
  <conditionalFormatting sqref="T20:X104">
    <cfRule type="cellIs" dxfId="89" priority="77" operator="equal">
      <formula>"〇"</formula>
    </cfRule>
  </conditionalFormatting>
  <conditionalFormatting sqref="AM20:AM104">
    <cfRule type="cellIs" dxfId="88" priority="66" operator="equal">
      <formula>"〇"</formula>
    </cfRule>
  </conditionalFormatting>
  <conditionalFormatting sqref="AH20:AH104">
    <cfRule type="cellIs" dxfId="87" priority="76" operator="equal">
      <formula>"〇"</formula>
    </cfRule>
  </conditionalFormatting>
  <conditionalFormatting sqref="AI20:AI104">
    <cfRule type="cellIs" dxfId="86" priority="75" operator="equal">
      <formula>"〇"</formula>
    </cfRule>
  </conditionalFormatting>
  <conditionalFormatting sqref="AJ20:AJ104">
    <cfRule type="cellIs" dxfId="85" priority="74" operator="equal">
      <formula>"〇"</formula>
    </cfRule>
  </conditionalFormatting>
  <conditionalFormatting sqref="AG20:AG104">
    <cfRule type="cellIs" dxfId="84" priority="73" operator="equal">
      <formula>"◎"</formula>
    </cfRule>
  </conditionalFormatting>
  <conditionalFormatting sqref="Y20:AA104">
    <cfRule type="cellIs" dxfId="83" priority="71" operator="equal">
      <formula>"〇"</formula>
    </cfRule>
  </conditionalFormatting>
  <conditionalFormatting sqref="S20:S104">
    <cfRule type="cellIs" dxfId="82" priority="70" operator="equal">
      <formula>"〇"</formula>
    </cfRule>
  </conditionalFormatting>
  <conditionalFormatting sqref="AB20:AB104">
    <cfRule type="cellIs" dxfId="81" priority="67" operator="equal">
      <formula>"国"</formula>
    </cfRule>
    <cfRule type="cellIs" dxfId="80" priority="69" operator="equal">
      <formula>"〇"</formula>
    </cfRule>
  </conditionalFormatting>
  <conditionalFormatting sqref="AB20:AB104">
    <cfRule type="cellIs" dxfId="79" priority="68" operator="equal">
      <formula>"◎"</formula>
    </cfRule>
  </conditionalFormatting>
  <conditionalFormatting sqref="AM20:AM104">
    <cfRule type="cellIs" dxfId="78" priority="65" operator="equal">
      <formula>"◎"</formula>
    </cfRule>
  </conditionalFormatting>
  <conditionalFormatting sqref="L3">
    <cfRule type="cellIs" dxfId="77" priority="64" operator="equal">
      <formula>""</formula>
    </cfRule>
  </conditionalFormatting>
  <conditionalFormatting sqref="B43:B104">
    <cfRule type="cellIs" dxfId="76" priority="63" operator="equal">
      <formula>""</formula>
    </cfRule>
  </conditionalFormatting>
  <conditionalFormatting sqref="AM20:AM104">
    <cfRule type="cellIs" dxfId="75" priority="61" operator="equal">
      <formula>"◎既存"</formula>
    </cfRule>
    <cfRule type="cellIs" dxfId="74" priority="62" operator="equal">
      <formula>"◎新"</formula>
    </cfRule>
  </conditionalFormatting>
  <conditionalFormatting sqref="AG20:AG104">
    <cfRule type="cellIs" dxfId="73" priority="81" operator="equal">
      <formula>"◎既存"</formula>
    </cfRule>
    <cfRule type="colorScale" priority="82">
      <colorScale>
        <cfvo type="min"/>
        <cfvo type="max"/>
        <color rgb="FFFF7128"/>
        <color rgb="FFFFEF9C"/>
      </colorScale>
    </cfRule>
    <cfRule type="cellIs" dxfId="72" priority="83" operator="equal">
      <formula>"◎新"</formula>
    </cfRule>
  </conditionalFormatting>
  <conditionalFormatting sqref="I61:I104">
    <cfRule type="cellIs" dxfId="71" priority="60" operator="equal">
      <formula>""</formula>
    </cfRule>
  </conditionalFormatting>
  <conditionalFormatting sqref="J76:L104 N87:P104">
    <cfRule type="cellIs" dxfId="70" priority="59" operator="equal">
      <formula>""</formula>
    </cfRule>
  </conditionalFormatting>
  <conditionalFormatting sqref="B20:B42">
    <cfRule type="cellIs" dxfId="69" priority="58" operator="equal">
      <formula>""</formula>
    </cfRule>
  </conditionalFormatting>
  <conditionalFormatting sqref="J43:K75">
    <cfRule type="cellIs" dxfId="68" priority="57" operator="equal">
      <formula>"〇"</formula>
    </cfRule>
  </conditionalFormatting>
  <conditionalFormatting sqref="J43:L75">
    <cfRule type="cellIs" dxfId="67" priority="56" operator="equal">
      <formula>""</formula>
    </cfRule>
  </conditionalFormatting>
  <conditionalFormatting sqref="E43:E104">
    <cfRule type="cellIs" dxfId="66" priority="55" operator="equal">
      <formula>""</formula>
    </cfRule>
  </conditionalFormatting>
  <conditionalFormatting sqref="E43:E104">
    <cfRule type="cellIs" dxfId="65" priority="54" operator="equal">
      <formula>"田"</formula>
    </cfRule>
  </conditionalFormatting>
  <conditionalFormatting sqref="I43:I60">
    <cfRule type="cellIs" dxfId="64" priority="53" operator="equal">
      <formula>""</formula>
    </cfRule>
  </conditionalFormatting>
  <conditionalFormatting sqref="N20:P20">
    <cfRule type="cellIs" dxfId="63" priority="52" operator="equal">
      <formula>""</formula>
    </cfRule>
  </conditionalFormatting>
  <conditionalFormatting sqref="N21:P86">
    <cfRule type="cellIs" dxfId="62" priority="51" operator="equal">
      <formula>""</formula>
    </cfRule>
  </conditionalFormatting>
  <conditionalFormatting sqref="C46:D104 C43:C45">
    <cfRule type="cellIs" dxfId="61" priority="50" operator="equal">
      <formula>""</formula>
    </cfRule>
  </conditionalFormatting>
  <conditionalFormatting sqref="F43:G104">
    <cfRule type="cellIs" dxfId="60" priority="49" operator="equal">
      <formula>""</formula>
    </cfRule>
  </conditionalFormatting>
  <conditionalFormatting sqref="I20">
    <cfRule type="cellIs" dxfId="59" priority="48" operator="equal">
      <formula>""</formula>
    </cfRule>
  </conditionalFormatting>
  <conditionalFormatting sqref="I21:I43">
    <cfRule type="cellIs" dxfId="58" priority="47" operator="equal">
      <formula>""</formula>
    </cfRule>
  </conditionalFormatting>
  <conditionalFormatting sqref="E20:E43">
    <cfRule type="cellIs" dxfId="57" priority="23" operator="equal">
      <formula>"田"</formula>
    </cfRule>
  </conditionalFormatting>
  <conditionalFormatting sqref="C20:D20 C24:D24 C22:D22 C29:D29 C30:C40">
    <cfRule type="cellIs" dxfId="56" priority="46" operator="equal">
      <formula>""</formula>
    </cfRule>
  </conditionalFormatting>
  <conditionalFormatting sqref="C30">
    <cfRule type="cellIs" dxfId="55" priority="45" operator="equal">
      <formula>""</formula>
    </cfRule>
  </conditionalFormatting>
  <conditionalFormatting sqref="C25:D25">
    <cfRule type="cellIs" dxfId="54" priority="44" operator="equal">
      <formula>""</formula>
    </cfRule>
  </conditionalFormatting>
  <conditionalFormatting sqref="C23:D23">
    <cfRule type="cellIs" dxfId="53" priority="43" operator="equal">
      <formula>""</formula>
    </cfRule>
  </conditionalFormatting>
  <conditionalFormatting sqref="C40:C45">
    <cfRule type="cellIs" dxfId="52" priority="42" operator="equal">
      <formula>""</formula>
    </cfRule>
  </conditionalFormatting>
  <conditionalFormatting sqref="C21:D21">
    <cfRule type="cellIs" dxfId="51" priority="41" operator="equal">
      <formula>""</formula>
    </cfRule>
  </conditionalFormatting>
  <conditionalFormatting sqref="F40:F43">
    <cfRule type="cellIs" dxfId="50" priority="40" operator="equal">
      <formula>""</formula>
    </cfRule>
  </conditionalFormatting>
  <conditionalFormatting sqref="G40:G43">
    <cfRule type="cellIs" dxfId="49" priority="39" operator="equal">
      <formula>""</formula>
    </cfRule>
  </conditionalFormatting>
  <conditionalFormatting sqref="G23:G25 F34 F24 F20:G20 F22:G22 F31:G33 F29:F31 F35:G41 G30:G36">
    <cfRule type="cellIs" dxfId="48" priority="38" operator="equal">
      <formula>""</formula>
    </cfRule>
  </conditionalFormatting>
  <conditionalFormatting sqref="F32">
    <cfRule type="cellIs" dxfId="47" priority="37" operator="equal">
      <formula>""</formula>
    </cfRule>
  </conditionalFormatting>
  <conditionalFormatting sqref="F33">
    <cfRule type="cellIs" dxfId="46" priority="36" operator="equal">
      <formula>""</formula>
    </cfRule>
  </conditionalFormatting>
  <conditionalFormatting sqref="F36">
    <cfRule type="cellIs" dxfId="45" priority="35" operator="equal">
      <formula>""</formula>
    </cfRule>
  </conditionalFormatting>
  <conditionalFormatting sqref="F30">
    <cfRule type="cellIs" dxfId="44" priority="34" operator="equal">
      <formula>""</formula>
    </cfRule>
  </conditionalFormatting>
  <conditionalFormatting sqref="F25">
    <cfRule type="cellIs" dxfId="43" priority="33" operator="equal">
      <formula>""</formula>
    </cfRule>
  </conditionalFormatting>
  <conditionalFormatting sqref="F23">
    <cfRule type="cellIs" dxfId="42" priority="32" operator="equal">
      <formula>""</formula>
    </cfRule>
  </conditionalFormatting>
  <conditionalFormatting sqref="F21:G21">
    <cfRule type="cellIs" dxfId="41" priority="31" operator="equal">
      <formula>""</formula>
    </cfRule>
  </conditionalFormatting>
  <conditionalFormatting sqref="C26:D26">
    <cfRule type="cellIs" dxfId="40" priority="30" operator="equal">
      <formula>""</formula>
    </cfRule>
  </conditionalFormatting>
  <conditionalFormatting sqref="F26:G26">
    <cfRule type="cellIs" dxfId="39" priority="29" operator="equal">
      <formula>""</formula>
    </cfRule>
  </conditionalFormatting>
  <conditionalFormatting sqref="C27:D27">
    <cfRule type="cellIs" dxfId="38" priority="28" operator="equal">
      <formula>""</formula>
    </cfRule>
  </conditionalFormatting>
  <conditionalFormatting sqref="F27:G27 G28:G31">
    <cfRule type="cellIs" dxfId="37" priority="27" operator="equal">
      <formula>""</formula>
    </cfRule>
  </conditionalFormatting>
  <conditionalFormatting sqref="C28:D28">
    <cfRule type="cellIs" dxfId="36" priority="26" operator="equal">
      <formula>""</formula>
    </cfRule>
  </conditionalFormatting>
  <conditionalFormatting sqref="F28">
    <cfRule type="cellIs" dxfId="35" priority="25" operator="equal">
      <formula>""</formula>
    </cfRule>
  </conditionalFormatting>
  <conditionalFormatting sqref="E20:E43">
    <cfRule type="cellIs" dxfId="34" priority="24" operator="equal">
      <formula>""</formula>
    </cfRule>
  </conditionalFormatting>
  <conditionalFormatting sqref="J20:K25 J29:K42 J30:J43">
    <cfRule type="cellIs" dxfId="33" priority="22" operator="equal">
      <formula>"〇"</formula>
    </cfRule>
  </conditionalFormatting>
  <conditionalFormatting sqref="J20:L25 J29:L42 J30:J43">
    <cfRule type="cellIs" dxfId="32" priority="21" operator="equal">
      <formula>""</formula>
    </cfRule>
  </conditionalFormatting>
  <conditionalFormatting sqref="J26:K26">
    <cfRule type="cellIs" dxfId="31" priority="20" operator="equal">
      <formula>"〇"</formula>
    </cfRule>
  </conditionalFormatting>
  <conditionalFormatting sqref="J26:L26">
    <cfRule type="cellIs" dxfId="30" priority="19" operator="equal">
      <formula>""</formula>
    </cfRule>
  </conditionalFormatting>
  <conditionalFormatting sqref="J27:K27">
    <cfRule type="cellIs" dxfId="29" priority="18" operator="equal">
      <formula>"〇"</formula>
    </cfRule>
  </conditionalFormatting>
  <conditionalFormatting sqref="J27:L27">
    <cfRule type="cellIs" dxfId="28" priority="17" operator="equal">
      <formula>""</formula>
    </cfRule>
  </conditionalFormatting>
  <conditionalFormatting sqref="J28:K28">
    <cfRule type="cellIs" dxfId="27" priority="16" operator="equal">
      <formula>"〇"</formula>
    </cfRule>
  </conditionalFormatting>
  <conditionalFormatting sqref="J28:L28">
    <cfRule type="cellIs" dxfId="26" priority="15" operator="equal">
      <formula>""</formula>
    </cfRule>
  </conditionalFormatting>
  <conditionalFormatting sqref="G36">
    <cfRule type="cellIs" dxfId="25" priority="14" operator="equal">
      <formula>""</formula>
    </cfRule>
  </conditionalFormatting>
  <conditionalFormatting sqref="Q87:Q104">
    <cfRule type="cellIs" dxfId="24" priority="13" operator="equal">
      <formula>""</formula>
    </cfRule>
  </conditionalFormatting>
  <conditionalFormatting sqref="Q20">
    <cfRule type="cellIs" dxfId="23" priority="12" operator="equal">
      <formula>""</formula>
    </cfRule>
  </conditionalFormatting>
  <conditionalFormatting sqref="Q21:Q86">
    <cfRule type="cellIs" dxfId="22" priority="11" operator="equal">
      <formula>""</formula>
    </cfRule>
  </conditionalFormatting>
  <conditionalFormatting sqref="G37">
    <cfRule type="cellIs" dxfId="21" priority="1" operator="equal">
      <formula>""</formula>
    </cfRule>
  </conditionalFormatting>
  <conditionalFormatting sqref="C31">
    <cfRule type="cellIs" dxfId="20" priority="10" operator="equal">
      <formula>""</formula>
    </cfRule>
  </conditionalFormatting>
  <conditionalFormatting sqref="F33">
    <cfRule type="cellIs" dxfId="19" priority="9" operator="equal">
      <formula>""</formula>
    </cfRule>
  </conditionalFormatting>
  <conditionalFormatting sqref="F34">
    <cfRule type="cellIs" dxfId="18" priority="8" operator="equal">
      <formula>""</formula>
    </cfRule>
  </conditionalFormatting>
  <conditionalFormatting sqref="F37">
    <cfRule type="cellIs" dxfId="17" priority="7" operator="equal">
      <formula>""</formula>
    </cfRule>
  </conditionalFormatting>
  <conditionalFormatting sqref="F31">
    <cfRule type="cellIs" dxfId="16" priority="6" operator="equal">
      <formula>""</formula>
    </cfRule>
  </conditionalFormatting>
  <conditionalFormatting sqref="C29:D29">
    <cfRule type="cellIs" dxfId="15" priority="5" operator="equal">
      <formula>""</formula>
    </cfRule>
  </conditionalFormatting>
  <conditionalFormatting sqref="F29">
    <cfRule type="cellIs" dxfId="14" priority="4" operator="equal">
      <formula>""</formula>
    </cfRule>
  </conditionalFormatting>
  <conditionalFormatting sqref="J29">
    <cfRule type="cellIs" dxfId="13" priority="3" operator="equal">
      <formula>"〇"</formula>
    </cfRule>
  </conditionalFormatting>
  <conditionalFormatting sqref="J29">
    <cfRule type="cellIs" dxfId="12" priority="2" operator="equal">
      <formula>""</formula>
    </cfRule>
  </conditionalFormatting>
  <dataValidations count="6">
    <dataValidation type="list" allowBlank="1" showInputMessage="1" showErrorMessage="1" sqref="E20:E104" xr:uid="{256D46D2-7C8E-4C98-B478-DF226FBD5F74}">
      <formula1>$BJ$3:$BJ$4</formula1>
    </dataValidation>
    <dataValidation type="list" allowBlank="1" showInputMessage="1" showErrorMessage="1" sqref="L20:L104" xr:uid="{5F0E08C1-5C75-4B0B-8655-EDEEA99C98A5}">
      <formula1>$BF$3:$BF$8</formula1>
    </dataValidation>
    <dataValidation type="list" allowBlank="1" showInputMessage="1" showErrorMessage="1" sqref="K20:K104" xr:uid="{35316308-CEB6-46B4-80AF-C9D92F83BC91}">
      <formula1>$BE$3:$BE$4</formula1>
    </dataValidation>
    <dataValidation type="list" allowBlank="1" showInputMessage="1" showErrorMessage="1" sqref="J20:J104" xr:uid="{A93CD56F-FBDA-4F0F-BC38-EFA0E0783210}">
      <formula1>$BD$3:$BD$4</formula1>
    </dataValidation>
    <dataValidation type="list" allowBlank="1" showInputMessage="1" showErrorMessage="1" sqref="N20:Q104" xr:uid="{DDDF14D9-C311-44C6-BCBC-5826EB94DC98}">
      <formula1>$BG$3:$BG$4</formula1>
    </dataValidation>
    <dataValidation type="list" allowBlank="1" showInputMessage="1" showErrorMessage="1" sqref="G20:G104" xr:uid="{54F99851-8E91-4E92-BE26-E638FE194723}">
      <formula1>$BI$3:$BI$9</formula1>
    </dataValidation>
  </dataValidations>
  <pageMargins left="0.25" right="0.25" top="0.75" bottom="0.75" header="0.3" footer="0.3"/>
  <pageSetup paperSize="9" scale="31"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3CA27-767C-45A3-9A87-0E42AB9D232E}">
  <sheetPr>
    <pageSetUpPr fitToPage="1"/>
  </sheetPr>
  <dimension ref="A1:L26"/>
  <sheetViews>
    <sheetView workbookViewId="0">
      <selection activeCell="G10" sqref="G10"/>
    </sheetView>
  </sheetViews>
  <sheetFormatPr defaultRowHeight="14.25"/>
  <cols>
    <col min="1" max="1" width="5" style="469" customWidth="1"/>
    <col min="2" max="2" width="9" style="469"/>
    <col min="3" max="3" width="10.875" style="469" customWidth="1"/>
    <col min="4" max="4" width="22.375" style="469" customWidth="1"/>
    <col min="5" max="5" width="9" style="469"/>
    <col min="6" max="6" width="24" style="469" customWidth="1"/>
    <col min="7" max="7" width="35.125" style="469" customWidth="1"/>
    <col min="8" max="8" width="9.625" style="497" customWidth="1"/>
    <col min="9" max="9" width="9" style="469"/>
    <col min="10" max="10" width="14.375" style="469" customWidth="1"/>
    <col min="11" max="11" width="9" style="469"/>
    <col min="12" max="12" width="38.625" style="469" customWidth="1"/>
    <col min="13" max="16384" width="9" style="469"/>
  </cols>
  <sheetData>
    <row r="1" spans="1:12" ht="19.5" customHeight="1"/>
    <row r="2" spans="1:12" ht="19.5" customHeight="1">
      <c r="A2" s="470" t="s">
        <v>438</v>
      </c>
      <c r="C2" s="470" t="s">
        <v>440</v>
      </c>
      <c r="E2" s="471" t="s">
        <v>439</v>
      </c>
    </row>
    <row r="3" spans="1:12" ht="22.5" customHeight="1">
      <c r="D3" s="876" t="s">
        <v>417</v>
      </c>
      <c r="E3" s="877"/>
      <c r="F3" s="877"/>
      <c r="G3" s="877"/>
      <c r="H3" s="878"/>
      <c r="I3" s="472" t="s">
        <v>418</v>
      </c>
      <c r="J3" s="472"/>
      <c r="K3" s="472"/>
      <c r="L3" s="472"/>
    </row>
    <row r="4" spans="1:12" ht="19.5" customHeight="1">
      <c r="B4" s="879" t="s">
        <v>419</v>
      </c>
      <c r="C4" s="879" t="s">
        <v>420</v>
      </c>
      <c r="D4" s="879" t="s">
        <v>421</v>
      </c>
      <c r="E4" s="879" t="s">
        <v>422</v>
      </c>
      <c r="F4" s="879" t="s">
        <v>423</v>
      </c>
      <c r="G4" s="874" t="s">
        <v>455</v>
      </c>
      <c r="H4" s="875"/>
      <c r="I4" s="473" t="s">
        <v>419</v>
      </c>
      <c r="J4" s="474" t="s">
        <v>420</v>
      </c>
      <c r="K4" s="474" t="s">
        <v>424</v>
      </c>
      <c r="L4" s="475" t="s">
        <v>425</v>
      </c>
    </row>
    <row r="5" spans="1:12" ht="19.5" customHeight="1">
      <c r="B5" s="880"/>
      <c r="C5" s="880"/>
      <c r="D5" s="880"/>
      <c r="E5" s="880"/>
      <c r="F5" s="880"/>
      <c r="G5" s="505" t="s">
        <v>448</v>
      </c>
      <c r="H5" s="506" t="s">
        <v>451</v>
      </c>
      <c r="I5" s="476" t="s">
        <v>426</v>
      </c>
      <c r="J5" s="477"/>
      <c r="K5" s="496" t="s">
        <v>452</v>
      </c>
      <c r="L5" s="478" t="s">
        <v>427</v>
      </c>
    </row>
    <row r="6" spans="1:12" ht="19.5" customHeight="1">
      <c r="A6" s="479" t="s">
        <v>428</v>
      </c>
      <c r="B6" s="480" t="s">
        <v>429</v>
      </c>
      <c r="C6" s="480" t="s">
        <v>430</v>
      </c>
      <c r="D6" s="480" t="s">
        <v>431</v>
      </c>
      <c r="E6" s="480" t="s">
        <v>432</v>
      </c>
      <c r="F6" s="480" t="s">
        <v>433</v>
      </c>
      <c r="G6" s="494" t="s">
        <v>427</v>
      </c>
      <c r="H6" s="498" t="str">
        <f>IF(G6="","",IF(G6=$L$8,"要","不要"))</f>
        <v>不要</v>
      </c>
      <c r="I6" s="476" t="s">
        <v>429</v>
      </c>
      <c r="J6" s="477" t="s">
        <v>430</v>
      </c>
      <c r="K6" s="496" t="s">
        <v>453</v>
      </c>
      <c r="L6" s="481" t="s">
        <v>434</v>
      </c>
    </row>
    <row r="7" spans="1:12" ht="19.5" customHeight="1" thickBot="1">
      <c r="A7" s="479" t="s">
        <v>428</v>
      </c>
      <c r="B7" s="502" t="s">
        <v>429</v>
      </c>
      <c r="C7" s="502" t="s">
        <v>430</v>
      </c>
      <c r="D7" s="502" t="s">
        <v>449</v>
      </c>
      <c r="E7" s="502" t="s">
        <v>454</v>
      </c>
      <c r="F7" s="502" t="s">
        <v>450</v>
      </c>
      <c r="G7" s="503" t="s">
        <v>437</v>
      </c>
      <c r="H7" s="504" t="str">
        <f>IF(G7="","",IF(G7=$L$8,"要","不要"))</f>
        <v>要</v>
      </c>
      <c r="I7" s="476"/>
      <c r="J7" s="477" t="s">
        <v>435</v>
      </c>
      <c r="K7" s="477"/>
      <c r="L7" s="478" t="s">
        <v>436</v>
      </c>
    </row>
    <row r="8" spans="1:12" ht="19.5" customHeight="1" thickTop="1">
      <c r="A8" s="469">
        <v>1</v>
      </c>
      <c r="B8" s="499"/>
      <c r="C8" s="499"/>
      <c r="D8" s="499"/>
      <c r="E8" s="499"/>
      <c r="F8" s="499"/>
      <c r="G8" s="500"/>
      <c r="H8" s="501" t="str">
        <f t="shared" ref="H8:H25" si="0">IF(G8="","",IF(G8=$L$8,"要","不要"))</f>
        <v/>
      </c>
      <c r="I8" s="483"/>
      <c r="J8" s="484"/>
      <c r="K8" s="484"/>
      <c r="L8" s="485" t="s">
        <v>437</v>
      </c>
    </row>
    <row r="9" spans="1:12" ht="19.5" customHeight="1">
      <c r="A9" s="469">
        <v>2</v>
      </c>
      <c r="B9" s="482"/>
      <c r="C9" s="482"/>
      <c r="D9" s="482"/>
      <c r="E9" s="482"/>
      <c r="F9" s="482"/>
      <c r="G9" s="495"/>
      <c r="H9" s="498" t="str">
        <f t="shared" si="0"/>
        <v/>
      </c>
    </row>
    <row r="10" spans="1:12" ht="19.5" customHeight="1">
      <c r="A10" s="469">
        <v>3</v>
      </c>
      <c r="B10" s="482"/>
      <c r="C10" s="482"/>
      <c r="D10" s="482"/>
      <c r="E10" s="482"/>
      <c r="F10" s="482"/>
      <c r="G10" s="495"/>
      <c r="H10" s="498" t="str">
        <f t="shared" si="0"/>
        <v/>
      </c>
    </row>
    <row r="11" spans="1:12" ht="19.5" customHeight="1">
      <c r="A11" s="469">
        <v>4</v>
      </c>
      <c r="B11" s="482"/>
      <c r="C11" s="482"/>
      <c r="D11" s="482"/>
      <c r="E11" s="482"/>
      <c r="F11" s="482"/>
      <c r="G11" s="495"/>
      <c r="H11" s="498" t="str">
        <f t="shared" si="0"/>
        <v/>
      </c>
    </row>
    <row r="12" spans="1:12" ht="19.5" customHeight="1">
      <c r="A12" s="469">
        <v>5</v>
      </c>
      <c r="B12" s="482"/>
      <c r="C12" s="482"/>
      <c r="D12" s="482"/>
      <c r="E12" s="482"/>
      <c r="F12" s="482"/>
      <c r="G12" s="495"/>
      <c r="H12" s="498" t="str">
        <f t="shared" si="0"/>
        <v/>
      </c>
    </row>
    <row r="13" spans="1:12" ht="19.5" customHeight="1">
      <c r="A13" s="469">
        <v>6</v>
      </c>
      <c r="B13" s="482"/>
      <c r="C13" s="482"/>
      <c r="D13" s="482"/>
      <c r="E13" s="482"/>
      <c r="F13" s="482"/>
      <c r="G13" s="495"/>
      <c r="H13" s="498" t="str">
        <f t="shared" si="0"/>
        <v/>
      </c>
    </row>
    <row r="14" spans="1:12" ht="19.5" customHeight="1">
      <c r="A14" s="469">
        <v>7</v>
      </c>
      <c r="B14" s="482"/>
      <c r="C14" s="482"/>
      <c r="D14" s="482"/>
      <c r="E14" s="482"/>
      <c r="F14" s="482"/>
      <c r="G14" s="495"/>
      <c r="H14" s="498" t="str">
        <f t="shared" si="0"/>
        <v/>
      </c>
    </row>
    <row r="15" spans="1:12" ht="19.5" customHeight="1">
      <c r="A15" s="469">
        <v>8</v>
      </c>
      <c r="B15" s="482"/>
      <c r="C15" s="482"/>
      <c r="D15" s="482"/>
      <c r="E15" s="482"/>
      <c r="F15" s="482"/>
      <c r="G15" s="495"/>
      <c r="H15" s="498" t="str">
        <f t="shared" si="0"/>
        <v/>
      </c>
    </row>
    <row r="16" spans="1:12" ht="19.5" customHeight="1">
      <c r="A16" s="469">
        <v>9</v>
      </c>
      <c r="B16" s="482"/>
      <c r="C16" s="482"/>
      <c r="D16" s="482"/>
      <c r="E16" s="482"/>
      <c r="F16" s="482"/>
      <c r="G16" s="495"/>
      <c r="H16" s="498" t="str">
        <f t="shared" si="0"/>
        <v/>
      </c>
    </row>
    <row r="17" spans="1:8" ht="19.5" customHeight="1">
      <c r="A17" s="469">
        <v>10</v>
      </c>
      <c r="B17" s="482"/>
      <c r="C17" s="482"/>
      <c r="D17" s="482"/>
      <c r="E17" s="482"/>
      <c r="F17" s="482"/>
      <c r="G17" s="495"/>
      <c r="H17" s="498" t="str">
        <f t="shared" si="0"/>
        <v/>
      </c>
    </row>
    <row r="18" spans="1:8" ht="19.5" customHeight="1">
      <c r="A18" s="469">
        <v>11</v>
      </c>
      <c r="B18" s="482"/>
      <c r="C18" s="482"/>
      <c r="D18" s="482"/>
      <c r="E18" s="482"/>
      <c r="F18" s="482"/>
      <c r="G18" s="495"/>
      <c r="H18" s="498" t="str">
        <f t="shared" si="0"/>
        <v/>
      </c>
    </row>
    <row r="19" spans="1:8" ht="19.5" customHeight="1">
      <c r="A19" s="469">
        <v>12</v>
      </c>
      <c r="B19" s="482"/>
      <c r="C19" s="482"/>
      <c r="D19" s="482"/>
      <c r="E19" s="482"/>
      <c r="F19" s="482"/>
      <c r="G19" s="495"/>
      <c r="H19" s="498" t="str">
        <f t="shared" si="0"/>
        <v/>
      </c>
    </row>
    <row r="20" spans="1:8" ht="19.5" customHeight="1">
      <c r="A20" s="469">
        <v>13</v>
      </c>
      <c r="B20" s="482"/>
      <c r="C20" s="482"/>
      <c r="D20" s="482"/>
      <c r="E20" s="482"/>
      <c r="F20" s="482"/>
      <c r="G20" s="495"/>
      <c r="H20" s="498" t="str">
        <f t="shared" si="0"/>
        <v/>
      </c>
    </row>
    <row r="21" spans="1:8" ht="19.5" customHeight="1">
      <c r="A21" s="469">
        <v>14</v>
      </c>
      <c r="B21" s="482"/>
      <c r="C21" s="482"/>
      <c r="D21" s="482"/>
      <c r="E21" s="482"/>
      <c r="F21" s="482"/>
      <c r="G21" s="495"/>
      <c r="H21" s="498" t="str">
        <f t="shared" si="0"/>
        <v/>
      </c>
    </row>
    <row r="22" spans="1:8" ht="19.5" customHeight="1">
      <c r="A22" s="469">
        <v>15</v>
      </c>
      <c r="B22" s="482"/>
      <c r="C22" s="482"/>
      <c r="D22" s="482"/>
      <c r="E22" s="482"/>
      <c r="F22" s="482"/>
      <c r="G22" s="495"/>
      <c r="H22" s="498" t="str">
        <f t="shared" si="0"/>
        <v/>
      </c>
    </row>
    <row r="23" spans="1:8" ht="19.5" customHeight="1">
      <c r="A23" s="469">
        <v>16</v>
      </c>
      <c r="B23" s="482"/>
      <c r="C23" s="482"/>
      <c r="D23" s="482"/>
      <c r="E23" s="482"/>
      <c r="F23" s="482"/>
      <c r="G23" s="495"/>
      <c r="H23" s="498" t="str">
        <f t="shared" si="0"/>
        <v/>
      </c>
    </row>
    <row r="24" spans="1:8" ht="19.5" customHeight="1">
      <c r="A24" s="469">
        <v>17</v>
      </c>
      <c r="B24" s="482"/>
      <c r="C24" s="482"/>
      <c r="D24" s="482"/>
      <c r="E24" s="482"/>
      <c r="F24" s="482"/>
      <c r="G24" s="495"/>
      <c r="H24" s="498" t="str">
        <f t="shared" si="0"/>
        <v/>
      </c>
    </row>
    <row r="25" spans="1:8" ht="19.5" customHeight="1">
      <c r="A25" s="469">
        <v>18</v>
      </c>
      <c r="B25" s="482"/>
      <c r="C25" s="482"/>
      <c r="D25" s="482"/>
      <c r="E25" s="482"/>
      <c r="F25" s="482"/>
      <c r="G25" s="495"/>
      <c r="H25" s="498" t="str">
        <f t="shared" si="0"/>
        <v/>
      </c>
    </row>
    <row r="26" spans="1:8" ht="19.5" customHeight="1"/>
  </sheetData>
  <mergeCells count="7">
    <mergeCell ref="G4:H4"/>
    <mergeCell ref="D3:H3"/>
    <mergeCell ref="B4:B5"/>
    <mergeCell ref="C4:C5"/>
    <mergeCell ref="D4:D5"/>
    <mergeCell ref="E4:E5"/>
    <mergeCell ref="F4:F5"/>
  </mergeCells>
  <phoneticPr fontId="3"/>
  <conditionalFormatting sqref="H6:H25">
    <cfRule type="cellIs" dxfId="11" priority="1" operator="equal">
      <formula>"要"</formula>
    </cfRule>
  </conditionalFormatting>
  <dataValidations count="3">
    <dataValidation type="list" allowBlank="1" showInputMessage="1" showErrorMessage="1" sqref="G6:G25" xr:uid="{A0AF6BE4-FC80-4BF4-91A6-F02AEF13E1C8}">
      <formula1>$L$5:$L$11</formula1>
    </dataValidation>
    <dataValidation type="list" allowBlank="1" showInputMessage="1" showErrorMessage="1" sqref="C6:C25" xr:uid="{F8E6B97A-B4FF-453C-9FB7-4D4D5AB69DA0}">
      <formula1>$J$5:$J$8</formula1>
    </dataValidation>
    <dataValidation type="list" allowBlank="1" showInputMessage="1" showErrorMessage="1" sqref="B6:B25" xr:uid="{0FBC5485-E82F-4750-9E06-70BD60FCEAC5}">
      <formula1>$I$5:$I$8</formula1>
    </dataValidation>
  </dataValidations>
  <pageMargins left="0.7" right="0.7" top="0.75" bottom="0.75" header="0.3" footer="0.3"/>
  <pageSetup paperSize="9" scale="96" fitToHeight="0" orientation="landscape" horizontalDpi="0" verticalDpi="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9DC47-EBB6-4B83-BC78-73D3F95AAAA5}">
  <sheetPr>
    <tabColor theme="5" tint="0.59999389629810485"/>
    <pageSetUpPr fitToPage="1"/>
  </sheetPr>
  <dimension ref="A1:BC29"/>
  <sheetViews>
    <sheetView showGridLines="0" view="pageBreakPreview" zoomScaleNormal="100" zoomScaleSheetLayoutView="100" workbookViewId="0">
      <selection activeCell="G3" sqref="G3"/>
    </sheetView>
  </sheetViews>
  <sheetFormatPr defaultColWidth="9" defaultRowHeight="15.75" customHeight="1"/>
  <cols>
    <col min="1" max="1" width="8" style="38" customWidth="1"/>
    <col min="2" max="2" width="2.5" style="38" customWidth="1"/>
    <col min="3" max="52" width="2.5" style="85" customWidth="1"/>
    <col min="53" max="53" width="9" style="85"/>
    <col min="54" max="54" width="11.75" style="85" customWidth="1"/>
    <col min="55" max="55" width="14.875" style="85" customWidth="1"/>
    <col min="56" max="16384" width="9" style="85"/>
  </cols>
  <sheetData>
    <row r="1" spans="1:55" s="36" customFormat="1" ht="15.75" customHeight="1">
      <c r="A1" s="881" t="s">
        <v>76</v>
      </c>
      <c r="B1" s="635"/>
      <c r="C1" s="635"/>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458"/>
      <c r="AJ1" s="458"/>
      <c r="AK1" s="458"/>
      <c r="AL1" s="458"/>
      <c r="AM1" s="458"/>
      <c r="AN1" s="458"/>
      <c r="AO1" s="458"/>
      <c r="AP1" s="458"/>
      <c r="AQ1" s="458"/>
      <c r="AR1" s="458"/>
      <c r="AS1" s="458"/>
      <c r="AT1" s="458"/>
      <c r="AU1" s="458"/>
      <c r="AV1" s="458"/>
      <c r="AW1" s="458"/>
      <c r="AX1" s="458"/>
      <c r="AY1" s="458"/>
      <c r="AZ1" s="458"/>
    </row>
    <row r="2" spans="1:55" s="36" customFormat="1" ht="15.75" customHeight="1">
      <c r="B2" s="458"/>
      <c r="C2" s="458"/>
      <c r="D2" s="458"/>
      <c r="E2" s="458"/>
      <c r="F2" s="458"/>
      <c r="G2" s="458"/>
      <c r="H2" s="458"/>
      <c r="I2" s="458"/>
      <c r="J2" s="458"/>
      <c r="K2" s="458"/>
      <c r="L2" s="458"/>
      <c r="M2" s="458"/>
      <c r="N2" s="894" t="s">
        <v>49</v>
      </c>
      <c r="O2" s="895"/>
      <c r="P2" s="895"/>
      <c r="Q2" s="895"/>
      <c r="R2" s="895"/>
      <c r="S2" s="895"/>
      <c r="T2" s="895"/>
      <c r="U2" s="895"/>
      <c r="V2" s="895"/>
      <c r="W2" s="895"/>
      <c r="X2" s="895"/>
      <c r="Y2" s="895"/>
      <c r="Z2" s="895"/>
      <c r="AA2" s="895"/>
      <c r="AB2" s="895"/>
      <c r="AC2" s="895"/>
      <c r="AD2" s="895"/>
      <c r="AE2" s="895"/>
      <c r="AF2" s="895"/>
      <c r="AG2" s="458"/>
      <c r="AH2" s="458"/>
      <c r="AI2" s="458"/>
      <c r="AJ2" s="458"/>
      <c r="AK2" s="458"/>
      <c r="AL2" s="458"/>
      <c r="AM2" s="458"/>
      <c r="AN2" s="458"/>
      <c r="AO2" s="458"/>
      <c r="AP2" s="458"/>
      <c r="AQ2" s="458"/>
      <c r="AR2" s="458"/>
      <c r="AS2" s="458"/>
      <c r="AT2" s="458"/>
      <c r="AU2" s="458"/>
      <c r="AV2" s="458"/>
      <c r="AW2" s="458"/>
      <c r="AX2" s="458"/>
      <c r="AY2" s="458"/>
      <c r="AZ2" s="458"/>
    </row>
    <row r="3" spans="1:55" ht="20.100000000000001" customHeight="1">
      <c r="A3" s="881"/>
      <c r="B3" s="635"/>
      <c r="C3" s="635"/>
      <c r="D3" s="84"/>
      <c r="E3" s="84"/>
      <c r="F3" s="84"/>
      <c r="G3" s="84"/>
      <c r="H3" s="37"/>
      <c r="I3" s="37"/>
      <c r="J3" s="37"/>
      <c r="K3" s="37"/>
      <c r="L3" s="37"/>
      <c r="M3" s="37"/>
      <c r="N3" s="37"/>
      <c r="O3" s="37"/>
      <c r="P3" s="896" t="s">
        <v>50</v>
      </c>
      <c r="Q3" s="897"/>
      <c r="R3" s="897"/>
      <c r="S3" s="897"/>
      <c r="T3" s="897"/>
      <c r="U3" s="897"/>
      <c r="V3" s="897"/>
      <c r="W3" s="897"/>
      <c r="X3" s="897"/>
      <c r="Y3" s="897"/>
      <c r="Z3" s="897"/>
      <c r="AA3" s="897"/>
      <c r="AB3" s="897"/>
      <c r="AC3" s="897"/>
      <c r="AD3" s="897"/>
      <c r="AE3" s="897"/>
      <c r="AF3" s="897"/>
      <c r="AG3" s="897"/>
      <c r="AH3" s="897"/>
      <c r="AI3" s="897"/>
      <c r="AJ3" s="624"/>
      <c r="AK3" s="624"/>
      <c r="AL3" s="624"/>
      <c r="AM3" s="624"/>
      <c r="AN3" s="37"/>
      <c r="AO3" s="37"/>
      <c r="AP3" s="37"/>
      <c r="AQ3" s="882"/>
      <c r="AR3" s="883"/>
      <c r="AS3" s="883"/>
      <c r="AT3" s="883"/>
      <c r="AU3" s="883"/>
      <c r="AV3" s="883"/>
      <c r="AW3" s="883"/>
      <c r="AX3" s="883"/>
      <c r="AY3" s="883"/>
      <c r="AZ3" s="883"/>
    </row>
    <row r="4" spans="1:55" ht="20.100000000000001" customHeight="1">
      <c r="A4" s="85"/>
      <c r="B4" s="85"/>
      <c r="AP4" s="884" t="s">
        <v>75</v>
      </c>
      <c r="AQ4" s="885"/>
      <c r="AR4" s="885"/>
      <c r="AS4" s="885"/>
      <c r="AT4" s="886"/>
      <c r="AU4" s="887"/>
      <c r="AV4" s="887"/>
      <c r="AW4" s="887"/>
      <c r="AX4" s="887"/>
      <c r="AY4" s="887"/>
      <c r="AZ4" s="887"/>
    </row>
    <row r="5" spans="1:55" ht="20.100000000000001" customHeight="1">
      <c r="A5" s="888" t="s">
        <v>134</v>
      </c>
      <c r="B5" s="889"/>
      <c r="C5" s="889"/>
      <c r="D5" s="889"/>
      <c r="E5" s="889"/>
      <c r="F5" s="889"/>
      <c r="G5" s="889"/>
      <c r="H5" s="889"/>
      <c r="I5" s="889"/>
      <c r="J5" s="889"/>
      <c r="K5" s="889"/>
      <c r="L5" s="889"/>
      <c r="M5" s="889"/>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90" t="s">
        <v>74</v>
      </c>
      <c r="AQ5" s="891"/>
      <c r="AR5" s="891"/>
      <c r="AS5" s="891"/>
      <c r="AT5" s="892"/>
      <c r="AU5" s="893"/>
      <c r="AV5" s="893"/>
      <c r="AW5" s="893"/>
      <c r="AX5" s="893"/>
      <c r="AY5" s="893"/>
      <c r="AZ5" s="893"/>
    </row>
    <row r="6" spans="1:55" ht="20.100000000000001" customHeight="1">
      <c r="A6" s="898" t="s">
        <v>54</v>
      </c>
      <c r="B6" s="899"/>
      <c r="C6" s="899"/>
      <c r="D6" s="899"/>
      <c r="E6" s="899"/>
      <c r="F6" s="899"/>
      <c r="G6" s="899"/>
      <c r="H6" s="899"/>
      <c r="I6" s="899"/>
      <c r="J6" s="899"/>
      <c r="K6" s="899"/>
      <c r="L6" s="899"/>
      <c r="M6" s="900"/>
      <c r="N6" s="901"/>
      <c r="O6" s="783"/>
      <c r="P6" s="783"/>
      <c r="Q6" s="783"/>
      <c r="R6" s="783"/>
      <c r="S6" s="783"/>
      <c r="T6" s="783"/>
      <c r="U6" s="783"/>
      <c r="V6" s="783"/>
      <c r="W6" s="783"/>
      <c r="X6" s="783"/>
      <c r="Y6" s="783"/>
      <c r="Z6" s="783"/>
      <c r="AA6" s="783"/>
      <c r="AB6" s="902" t="s">
        <v>72</v>
      </c>
      <c r="AC6" s="903"/>
      <c r="AD6" s="903"/>
      <c r="AE6" s="904"/>
      <c r="AF6" s="901"/>
      <c r="AG6" s="783"/>
      <c r="AH6" s="783"/>
      <c r="AI6" s="783"/>
      <c r="AJ6" s="783"/>
      <c r="AK6" s="783"/>
      <c r="AL6" s="723"/>
      <c r="AM6" s="923" t="s">
        <v>132</v>
      </c>
      <c r="AN6" s="924"/>
      <c r="AO6" s="924"/>
      <c r="AP6" s="924"/>
      <c r="AQ6" s="924"/>
      <c r="AR6" s="924"/>
      <c r="AS6" s="924"/>
      <c r="AT6" s="926"/>
      <c r="AU6" s="927"/>
      <c r="AV6" s="927"/>
      <c r="AW6" s="927"/>
      <c r="AX6" s="927"/>
      <c r="AY6" s="927"/>
      <c r="AZ6" s="928"/>
    </row>
    <row r="7" spans="1:55" ht="20.100000000000001" customHeight="1">
      <c r="A7" s="898" t="s">
        <v>115</v>
      </c>
      <c r="B7" s="899"/>
      <c r="C7" s="899"/>
      <c r="D7" s="899"/>
      <c r="E7" s="899"/>
      <c r="F7" s="899"/>
      <c r="G7" s="899"/>
      <c r="H7" s="899"/>
      <c r="I7" s="899"/>
      <c r="J7" s="899"/>
      <c r="K7" s="899"/>
      <c r="L7" s="899"/>
      <c r="M7" s="900"/>
      <c r="N7" s="901"/>
      <c r="O7" s="783"/>
      <c r="P7" s="783"/>
      <c r="Q7" s="783"/>
      <c r="R7" s="783"/>
      <c r="S7" s="783"/>
      <c r="T7" s="783"/>
      <c r="U7" s="783"/>
      <c r="V7" s="783"/>
      <c r="W7" s="783"/>
      <c r="X7" s="783"/>
      <c r="Y7" s="783"/>
      <c r="Z7" s="783"/>
      <c r="AA7" s="783"/>
      <c r="AB7" s="902" t="s">
        <v>73</v>
      </c>
      <c r="AC7" s="903"/>
      <c r="AD7" s="903"/>
      <c r="AE7" s="904"/>
      <c r="AF7" s="901"/>
      <c r="AG7" s="783"/>
      <c r="AH7" s="783"/>
      <c r="AI7" s="783"/>
      <c r="AJ7" s="783"/>
      <c r="AK7" s="783"/>
      <c r="AL7" s="723"/>
      <c r="AM7" s="925" t="s">
        <v>133</v>
      </c>
      <c r="AN7" s="924"/>
      <c r="AO7" s="924"/>
      <c r="AP7" s="924"/>
      <c r="AQ7" s="924"/>
      <c r="AR7" s="924"/>
      <c r="AS7" s="924"/>
      <c r="AT7" s="926"/>
      <c r="AU7" s="927"/>
      <c r="AV7" s="927"/>
      <c r="AW7" s="927"/>
      <c r="AX7" s="927"/>
      <c r="AY7" s="927"/>
      <c r="AZ7" s="928"/>
    </row>
    <row r="8" spans="1:55" ht="20.100000000000001" customHeight="1">
      <c r="A8" s="898" t="s">
        <v>71</v>
      </c>
      <c r="B8" s="899"/>
      <c r="C8" s="899"/>
      <c r="D8" s="899"/>
      <c r="E8" s="899"/>
      <c r="F8" s="899"/>
      <c r="G8" s="899"/>
      <c r="H8" s="899"/>
      <c r="I8" s="899"/>
      <c r="J8" s="899"/>
      <c r="K8" s="899"/>
      <c r="L8" s="899"/>
      <c r="M8" s="900"/>
      <c r="N8" s="901"/>
      <c r="O8" s="783"/>
      <c r="P8" s="783"/>
      <c r="Q8" s="783"/>
      <c r="R8" s="783"/>
      <c r="S8" s="783"/>
      <c r="T8" s="783"/>
      <c r="U8" s="783"/>
      <c r="V8" s="783"/>
      <c r="W8" s="783"/>
      <c r="X8" s="783"/>
      <c r="Y8" s="783"/>
      <c r="Z8" s="783"/>
      <c r="AA8" s="783"/>
      <c r="AB8" s="902" t="s">
        <v>135</v>
      </c>
      <c r="AC8" s="903"/>
      <c r="AD8" s="903"/>
      <c r="AE8" s="904"/>
      <c r="AF8" s="901"/>
      <c r="AG8" s="783"/>
      <c r="AH8" s="783"/>
      <c r="AI8" s="783"/>
      <c r="AJ8" s="783"/>
      <c r="AK8" s="783"/>
      <c r="AL8" s="783"/>
      <c r="AM8" s="783"/>
      <c r="AN8" s="783"/>
      <c r="AO8" s="783"/>
      <c r="AP8" s="783"/>
      <c r="AQ8" s="783"/>
      <c r="AR8" s="783"/>
      <c r="AS8" s="783"/>
      <c r="AT8" s="783"/>
      <c r="AU8" s="783"/>
      <c r="AV8" s="783"/>
      <c r="AW8" s="783"/>
      <c r="AX8" s="783"/>
      <c r="AY8" s="783"/>
      <c r="AZ8" s="723"/>
    </row>
    <row r="9" spans="1:55" ht="20.100000000000001" customHeight="1">
      <c r="A9" s="87" t="s">
        <v>120</v>
      </c>
      <c r="B9" s="39"/>
      <c r="C9" s="39"/>
      <c r="D9" s="39"/>
      <c r="E9" s="39"/>
      <c r="F9" s="39"/>
      <c r="G9" s="39"/>
      <c r="H9" s="39"/>
      <c r="I9" s="39"/>
      <c r="J9" s="39"/>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88"/>
    </row>
    <row r="10" spans="1:55" ht="20.100000000000001" customHeight="1">
      <c r="A10" s="905" t="s">
        <v>5</v>
      </c>
      <c r="B10" s="906"/>
      <c r="C10" s="909" t="s">
        <v>151</v>
      </c>
      <c r="D10" s="910"/>
      <c r="E10" s="910"/>
      <c r="F10" s="910"/>
      <c r="G10" s="910"/>
      <c r="H10" s="910"/>
      <c r="I10" s="910"/>
      <c r="J10" s="910"/>
      <c r="K10" s="910"/>
      <c r="L10" s="906"/>
      <c r="M10" s="905" t="s">
        <v>111</v>
      </c>
      <c r="N10" s="910"/>
      <c r="O10" s="910"/>
      <c r="P10" s="910"/>
      <c r="Q10" s="910"/>
      <c r="R10" s="910"/>
      <c r="S10" s="910"/>
      <c r="T10" s="910"/>
      <c r="U10" s="910"/>
      <c r="V10" s="910"/>
      <c r="W10" s="910"/>
      <c r="X10" s="912"/>
      <c r="Y10" s="912"/>
      <c r="Z10" s="912"/>
      <c r="AA10" s="912"/>
      <c r="AB10" s="905" t="s">
        <v>113</v>
      </c>
      <c r="AC10" s="910"/>
      <c r="AD10" s="910"/>
      <c r="AE10" s="912"/>
      <c r="AF10" s="912"/>
      <c r="AG10" s="912"/>
      <c r="AH10" s="912"/>
      <c r="AI10" s="912"/>
      <c r="AJ10" s="912"/>
      <c r="AK10" s="912"/>
      <c r="AL10" s="912"/>
      <c r="AM10" s="912"/>
      <c r="AN10" s="912"/>
      <c r="AO10" s="912"/>
      <c r="AP10" s="912"/>
      <c r="AQ10" s="912"/>
      <c r="AR10" s="912"/>
      <c r="AS10" s="912"/>
      <c r="AT10" s="913"/>
      <c r="AU10" s="909" t="s">
        <v>6</v>
      </c>
      <c r="AV10" s="950"/>
      <c r="AW10" s="950"/>
      <c r="AX10" s="950"/>
      <c r="AY10" s="950"/>
      <c r="AZ10" s="951"/>
      <c r="BB10" s="108" t="s">
        <v>137</v>
      </c>
      <c r="BC10" s="108"/>
    </row>
    <row r="11" spans="1:55" ht="24" customHeight="1" thickBot="1">
      <c r="A11" s="907"/>
      <c r="B11" s="908"/>
      <c r="C11" s="907"/>
      <c r="D11" s="911"/>
      <c r="E11" s="911"/>
      <c r="F11" s="911"/>
      <c r="G11" s="911"/>
      <c r="H11" s="911"/>
      <c r="I11" s="911"/>
      <c r="J11" s="911"/>
      <c r="K11" s="911"/>
      <c r="L11" s="908"/>
      <c r="M11" s="914" t="s">
        <v>112</v>
      </c>
      <c r="N11" s="915"/>
      <c r="O11" s="915"/>
      <c r="P11" s="915"/>
      <c r="Q11" s="915"/>
      <c r="R11" s="915"/>
      <c r="S11" s="915"/>
      <c r="T11" s="915"/>
      <c r="U11" s="915"/>
      <c r="V11" s="916"/>
      <c r="W11" s="917"/>
      <c r="X11" s="918" t="s">
        <v>114</v>
      </c>
      <c r="Y11" s="919"/>
      <c r="Z11" s="919"/>
      <c r="AA11" s="920"/>
      <c r="AB11" s="914" t="s">
        <v>112</v>
      </c>
      <c r="AC11" s="916"/>
      <c r="AD11" s="916"/>
      <c r="AE11" s="916"/>
      <c r="AF11" s="916"/>
      <c r="AG11" s="916"/>
      <c r="AH11" s="916"/>
      <c r="AI11" s="916"/>
      <c r="AJ11" s="916"/>
      <c r="AK11" s="916"/>
      <c r="AL11" s="917"/>
      <c r="AM11" s="921" t="s">
        <v>152</v>
      </c>
      <c r="AN11" s="922"/>
      <c r="AO11" s="922"/>
      <c r="AP11" s="922"/>
      <c r="AQ11" s="922"/>
      <c r="AR11" s="922"/>
      <c r="AS11" s="922"/>
      <c r="AT11" s="922"/>
      <c r="AU11" s="952"/>
      <c r="AV11" s="953"/>
      <c r="AW11" s="953"/>
      <c r="AX11" s="953"/>
      <c r="AY11" s="953"/>
      <c r="AZ11" s="954"/>
      <c r="BB11" s="109" t="s">
        <v>138</v>
      </c>
      <c r="BC11" s="110" t="s">
        <v>146</v>
      </c>
    </row>
    <row r="12" spans="1:55" ht="20.100000000000001" customHeight="1" thickTop="1">
      <c r="A12" s="939"/>
      <c r="B12" s="940"/>
      <c r="C12" s="941"/>
      <c r="D12" s="941"/>
      <c r="E12" s="941"/>
      <c r="F12" s="941"/>
      <c r="G12" s="941"/>
      <c r="H12" s="941"/>
      <c r="I12" s="941"/>
      <c r="J12" s="941"/>
      <c r="K12" s="941"/>
      <c r="L12" s="941"/>
      <c r="M12" s="942"/>
      <c r="N12" s="943"/>
      <c r="O12" s="943"/>
      <c r="P12" s="943"/>
      <c r="Q12" s="943"/>
      <c r="R12" s="943"/>
      <c r="S12" s="943"/>
      <c r="T12" s="943"/>
      <c r="U12" s="943"/>
      <c r="V12" s="944"/>
      <c r="W12" s="945"/>
      <c r="X12" s="942"/>
      <c r="Y12" s="944"/>
      <c r="Z12" s="944"/>
      <c r="AA12" s="945"/>
      <c r="AB12" s="942"/>
      <c r="AC12" s="944"/>
      <c r="AD12" s="944"/>
      <c r="AE12" s="944"/>
      <c r="AF12" s="944"/>
      <c r="AG12" s="944"/>
      <c r="AH12" s="944"/>
      <c r="AI12" s="944"/>
      <c r="AJ12" s="944"/>
      <c r="AK12" s="944"/>
      <c r="AL12" s="945"/>
      <c r="AM12" s="929"/>
      <c r="AN12" s="930"/>
      <c r="AO12" s="930"/>
      <c r="AP12" s="930"/>
      <c r="AQ12" s="930"/>
      <c r="AR12" s="930"/>
      <c r="AS12" s="930"/>
      <c r="AT12" s="930"/>
      <c r="AU12" s="929"/>
      <c r="AV12" s="930"/>
      <c r="AW12" s="930"/>
      <c r="AX12" s="930"/>
      <c r="AY12" s="930"/>
      <c r="AZ12" s="930"/>
      <c r="BB12" s="107" t="s">
        <v>139</v>
      </c>
      <c r="BC12" s="111" t="s">
        <v>147</v>
      </c>
    </row>
    <row r="13" spans="1:55" ht="20.100000000000001" customHeight="1">
      <c r="A13" s="931"/>
      <c r="B13" s="931"/>
      <c r="C13" s="932"/>
      <c r="D13" s="932"/>
      <c r="E13" s="932"/>
      <c r="F13" s="932"/>
      <c r="G13" s="932"/>
      <c r="H13" s="932"/>
      <c r="I13" s="932"/>
      <c r="J13" s="932"/>
      <c r="K13" s="932"/>
      <c r="L13" s="932"/>
      <c r="M13" s="933"/>
      <c r="N13" s="934"/>
      <c r="O13" s="934"/>
      <c r="P13" s="934"/>
      <c r="Q13" s="934"/>
      <c r="R13" s="934"/>
      <c r="S13" s="934"/>
      <c r="T13" s="934"/>
      <c r="U13" s="934"/>
      <c r="V13" s="935"/>
      <c r="W13" s="936"/>
      <c r="X13" s="933"/>
      <c r="Y13" s="935"/>
      <c r="Z13" s="935"/>
      <c r="AA13" s="936"/>
      <c r="AB13" s="933"/>
      <c r="AC13" s="935"/>
      <c r="AD13" s="935"/>
      <c r="AE13" s="935"/>
      <c r="AF13" s="935"/>
      <c r="AG13" s="935"/>
      <c r="AH13" s="935"/>
      <c r="AI13" s="935"/>
      <c r="AJ13" s="935"/>
      <c r="AK13" s="935"/>
      <c r="AL13" s="936"/>
      <c r="AM13" s="937"/>
      <c r="AN13" s="938"/>
      <c r="AO13" s="938"/>
      <c r="AP13" s="938"/>
      <c r="AQ13" s="938"/>
      <c r="AR13" s="938"/>
      <c r="AS13" s="938"/>
      <c r="AT13" s="938"/>
      <c r="AU13" s="937"/>
      <c r="AV13" s="938"/>
      <c r="AW13" s="938"/>
      <c r="AX13" s="938"/>
      <c r="AY13" s="938"/>
      <c r="AZ13" s="938"/>
      <c r="BB13" s="107" t="s">
        <v>140</v>
      </c>
      <c r="BC13" s="111" t="s">
        <v>148</v>
      </c>
    </row>
    <row r="14" spans="1:55" ht="20.100000000000001" customHeight="1">
      <c r="A14" s="931"/>
      <c r="B14" s="931"/>
      <c r="C14" s="932"/>
      <c r="D14" s="932"/>
      <c r="E14" s="932"/>
      <c r="F14" s="932"/>
      <c r="G14" s="932"/>
      <c r="H14" s="932"/>
      <c r="I14" s="932"/>
      <c r="J14" s="932"/>
      <c r="K14" s="932"/>
      <c r="L14" s="932"/>
      <c r="M14" s="933"/>
      <c r="N14" s="934"/>
      <c r="O14" s="934"/>
      <c r="P14" s="934"/>
      <c r="Q14" s="934"/>
      <c r="R14" s="934"/>
      <c r="S14" s="934"/>
      <c r="T14" s="934"/>
      <c r="U14" s="934"/>
      <c r="V14" s="935"/>
      <c r="W14" s="936"/>
      <c r="X14" s="933"/>
      <c r="Y14" s="935"/>
      <c r="Z14" s="935"/>
      <c r="AA14" s="936"/>
      <c r="AB14" s="933"/>
      <c r="AC14" s="935"/>
      <c r="AD14" s="935"/>
      <c r="AE14" s="935"/>
      <c r="AF14" s="935"/>
      <c r="AG14" s="935"/>
      <c r="AH14" s="935"/>
      <c r="AI14" s="935"/>
      <c r="AJ14" s="935"/>
      <c r="AK14" s="935"/>
      <c r="AL14" s="936"/>
      <c r="AM14" s="937"/>
      <c r="AN14" s="938"/>
      <c r="AO14" s="938"/>
      <c r="AP14" s="938"/>
      <c r="AQ14" s="938"/>
      <c r="AR14" s="938"/>
      <c r="AS14" s="938"/>
      <c r="AT14" s="938"/>
      <c r="AU14" s="937"/>
      <c r="AV14" s="938"/>
      <c r="AW14" s="938"/>
      <c r="AX14" s="938"/>
      <c r="AY14" s="938"/>
      <c r="AZ14" s="938"/>
      <c r="BB14" s="107" t="s">
        <v>141</v>
      </c>
      <c r="BC14" s="111" t="s">
        <v>149</v>
      </c>
    </row>
    <row r="15" spans="1:55" ht="20.100000000000001" customHeight="1">
      <c r="A15" s="931"/>
      <c r="B15" s="931"/>
      <c r="C15" s="932"/>
      <c r="D15" s="932"/>
      <c r="E15" s="932"/>
      <c r="F15" s="932"/>
      <c r="G15" s="932"/>
      <c r="H15" s="932"/>
      <c r="I15" s="932"/>
      <c r="J15" s="932"/>
      <c r="K15" s="932"/>
      <c r="L15" s="932"/>
      <c r="M15" s="933"/>
      <c r="N15" s="934"/>
      <c r="O15" s="934"/>
      <c r="P15" s="934"/>
      <c r="Q15" s="934"/>
      <c r="R15" s="934"/>
      <c r="S15" s="934"/>
      <c r="T15" s="934"/>
      <c r="U15" s="934"/>
      <c r="V15" s="935"/>
      <c r="W15" s="936"/>
      <c r="X15" s="933"/>
      <c r="Y15" s="935"/>
      <c r="Z15" s="935"/>
      <c r="AA15" s="936"/>
      <c r="AB15" s="933"/>
      <c r="AC15" s="935"/>
      <c r="AD15" s="935"/>
      <c r="AE15" s="935"/>
      <c r="AF15" s="935"/>
      <c r="AG15" s="935"/>
      <c r="AH15" s="935"/>
      <c r="AI15" s="935"/>
      <c r="AJ15" s="935"/>
      <c r="AK15" s="935"/>
      <c r="AL15" s="936"/>
      <c r="AM15" s="937"/>
      <c r="AN15" s="938"/>
      <c r="AO15" s="938"/>
      <c r="AP15" s="938"/>
      <c r="AQ15" s="938"/>
      <c r="AR15" s="938"/>
      <c r="AS15" s="938"/>
      <c r="AT15" s="938"/>
      <c r="AU15" s="937"/>
      <c r="AV15" s="938"/>
      <c r="AW15" s="938"/>
      <c r="AX15" s="938"/>
      <c r="AY15" s="938"/>
      <c r="AZ15" s="938"/>
      <c r="BB15" s="107" t="s">
        <v>142</v>
      </c>
      <c r="BC15" s="111" t="s">
        <v>150</v>
      </c>
    </row>
    <row r="16" spans="1:55" ht="20.100000000000001" customHeight="1">
      <c r="A16" s="931"/>
      <c r="B16" s="931"/>
      <c r="C16" s="932"/>
      <c r="D16" s="932"/>
      <c r="E16" s="932"/>
      <c r="F16" s="932"/>
      <c r="G16" s="932"/>
      <c r="H16" s="932"/>
      <c r="I16" s="932"/>
      <c r="J16" s="932"/>
      <c r="K16" s="932"/>
      <c r="L16" s="932"/>
      <c r="M16" s="933"/>
      <c r="N16" s="934"/>
      <c r="O16" s="934"/>
      <c r="P16" s="934"/>
      <c r="Q16" s="934"/>
      <c r="R16" s="934"/>
      <c r="S16" s="934"/>
      <c r="T16" s="934"/>
      <c r="U16" s="934"/>
      <c r="V16" s="935"/>
      <c r="W16" s="936"/>
      <c r="X16" s="933"/>
      <c r="Y16" s="935"/>
      <c r="Z16" s="935"/>
      <c r="AA16" s="936"/>
      <c r="AB16" s="933"/>
      <c r="AC16" s="935"/>
      <c r="AD16" s="935"/>
      <c r="AE16" s="935"/>
      <c r="AF16" s="935"/>
      <c r="AG16" s="935"/>
      <c r="AH16" s="935"/>
      <c r="AI16" s="935"/>
      <c r="AJ16" s="935"/>
      <c r="AK16" s="935"/>
      <c r="AL16" s="936"/>
      <c r="AM16" s="937"/>
      <c r="AN16" s="938"/>
      <c r="AO16" s="938"/>
      <c r="AP16" s="938"/>
      <c r="AQ16" s="938"/>
      <c r="AR16" s="938"/>
      <c r="AS16" s="938"/>
      <c r="AT16" s="938"/>
      <c r="AU16" s="937"/>
      <c r="AV16" s="938"/>
      <c r="AW16" s="938"/>
      <c r="AX16" s="938"/>
      <c r="AY16" s="938"/>
      <c r="AZ16" s="938"/>
      <c r="BB16" s="107" t="s">
        <v>136</v>
      </c>
      <c r="BC16" s="111" t="s">
        <v>145</v>
      </c>
    </row>
    <row r="17" spans="1:55" ht="20.100000000000001" customHeight="1">
      <c r="A17" s="931"/>
      <c r="B17" s="931"/>
      <c r="C17" s="932"/>
      <c r="D17" s="932"/>
      <c r="E17" s="932"/>
      <c r="F17" s="932"/>
      <c r="G17" s="932"/>
      <c r="H17" s="932"/>
      <c r="I17" s="932"/>
      <c r="J17" s="932"/>
      <c r="K17" s="932"/>
      <c r="L17" s="932"/>
      <c r="M17" s="933"/>
      <c r="N17" s="934"/>
      <c r="O17" s="934"/>
      <c r="P17" s="934"/>
      <c r="Q17" s="934"/>
      <c r="R17" s="934"/>
      <c r="S17" s="934"/>
      <c r="T17" s="934"/>
      <c r="U17" s="934"/>
      <c r="V17" s="935"/>
      <c r="W17" s="936"/>
      <c r="X17" s="933"/>
      <c r="Y17" s="935"/>
      <c r="Z17" s="935"/>
      <c r="AA17" s="936"/>
      <c r="AB17" s="933"/>
      <c r="AC17" s="935"/>
      <c r="AD17" s="935"/>
      <c r="AE17" s="935"/>
      <c r="AF17" s="935"/>
      <c r="AG17" s="935"/>
      <c r="AH17" s="935"/>
      <c r="AI17" s="935"/>
      <c r="AJ17" s="935"/>
      <c r="AK17" s="935"/>
      <c r="AL17" s="936"/>
      <c r="AM17" s="937"/>
      <c r="AN17" s="938"/>
      <c r="AO17" s="938"/>
      <c r="AP17" s="938"/>
      <c r="AQ17" s="938"/>
      <c r="AR17" s="938"/>
      <c r="AS17" s="938"/>
      <c r="AT17" s="938"/>
      <c r="AU17" s="937"/>
      <c r="AV17" s="938"/>
      <c r="AW17" s="938"/>
      <c r="AX17" s="938"/>
      <c r="AY17" s="938"/>
      <c r="AZ17" s="938"/>
      <c r="BB17" s="107" t="s">
        <v>143</v>
      </c>
      <c r="BC17" s="111"/>
    </row>
    <row r="18" spans="1:55" ht="20.100000000000001" customHeight="1">
      <c r="A18" s="931"/>
      <c r="B18" s="931"/>
      <c r="C18" s="932"/>
      <c r="D18" s="932"/>
      <c r="E18" s="932"/>
      <c r="F18" s="932"/>
      <c r="G18" s="932"/>
      <c r="H18" s="932"/>
      <c r="I18" s="932"/>
      <c r="J18" s="932"/>
      <c r="K18" s="932"/>
      <c r="L18" s="932"/>
      <c r="M18" s="933"/>
      <c r="N18" s="934"/>
      <c r="O18" s="934"/>
      <c r="P18" s="934"/>
      <c r="Q18" s="934"/>
      <c r="R18" s="934"/>
      <c r="S18" s="934"/>
      <c r="T18" s="934"/>
      <c r="U18" s="934"/>
      <c r="V18" s="935"/>
      <c r="W18" s="936"/>
      <c r="X18" s="933"/>
      <c r="Y18" s="935"/>
      <c r="Z18" s="935"/>
      <c r="AA18" s="936"/>
      <c r="AB18" s="933"/>
      <c r="AC18" s="935"/>
      <c r="AD18" s="935"/>
      <c r="AE18" s="935"/>
      <c r="AF18" s="935"/>
      <c r="AG18" s="935"/>
      <c r="AH18" s="935"/>
      <c r="AI18" s="935"/>
      <c r="AJ18" s="935"/>
      <c r="AK18" s="935"/>
      <c r="AL18" s="936"/>
      <c r="AM18" s="937"/>
      <c r="AN18" s="938"/>
      <c r="AO18" s="938"/>
      <c r="AP18" s="938"/>
      <c r="AQ18" s="938"/>
      <c r="AR18" s="938"/>
      <c r="AS18" s="938"/>
      <c r="AT18" s="938"/>
      <c r="AU18" s="937"/>
      <c r="AV18" s="938"/>
      <c r="AW18" s="938"/>
      <c r="AX18" s="938"/>
      <c r="AY18" s="938"/>
      <c r="AZ18" s="938"/>
      <c r="BB18" s="107" t="s">
        <v>144</v>
      </c>
      <c r="BC18" s="111"/>
    </row>
    <row r="19" spans="1:55" ht="20.100000000000001" customHeight="1">
      <c r="A19" s="931"/>
      <c r="B19" s="931"/>
      <c r="C19" s="932"/>
      <c r="D19" s="932"/>
      <c r="E19" s="932"/>
      <c r="F19" s="932"/>
      <c r="G19" s="932"/>
      <c r="H19" s="932"/>
      <c r="I19" s="932"/>
      <c r="J19" s="932"/>
      <c r="K19" s="932"/>
      <c r="L19" s="932"/>
      <c r="M19" s="933"/>
      <c r="N19" s="934"/>
      <c r="O19" s="934"/>
      <c r="P19" s="934"/>
      <c r="Q19" s="934"/>
      <c r="R19" s="934"/>
      <c r="S19" s="934"/>
      <c r="T19" s="934"/>
      <c r="U19" s="934"/>
      <c r="V19" s="935"/>
      <c r="W19" s="936"/>
      <c r="X19" s="933"/>
      <c r="Y19" s="935"/>
      <c r="Z19" s="935"/>
      <c r="AA19" s="936"/>
      <c r="AB19" s="933"/>
      <c r="AC19" s="935"/>
      <c r="AD19" s="935"/>
      <c r="AE19" s="935"/>
      <c r="AF19" s="935"/>
      <c r="AG19" s="935"/>
      <c r="AH19" s="935"/>
      <c r="AI19" s="935"/>
      <c r="AJ19" s="935"/>
      <c r="AK19" s="935"/>
      <c r="AL19" s="936"/>
      <c r="AM19" s="937"/>
      <c r="AN19" s="938"/>
      <c r="AO19" s="938"/>
      <c r="AP19" s="938"/>
      <c r="AQ19" s="938"/>
      <c r="AR19" s="938"/>
      <c r="AS19" s="938"/>
      <c r="AT19" s="938"/>
      <c r="AU19" s="937"/>
      <c r="AV19" s="938"/>
      <c r="AW19" s="938"/>
      <c r="AX19" s="938"/>
      <c r="AY19" s="938"/>
      <c r="AZ19" s="938"/>
      <c r="BB19" s="107" t="s">
        <v>145</v>
      </c>
      <c r="BC19" s="111"/>
    </row>
    <row r="20" spans="1:55" ht="20.100000000000001" customHeight="1">
      <c r="A20" s="931"/>
      <c r="B20" s="931"/>
      <c r="C20" s="932"/>
      <c r="D20" s="932"/>
      <c r="E20" s="932"/>
      <c r="F20" s="932"/>
      <c r="G20" s="932"/>
      <c r="H20" s="932"/>
      <c r="I20" s="932"/>
      <c r="J20" s="932"/>
      <c r="K20" s="932"/>
      <c r="L20" s="932"/>
      <c r="M20" s="933"/>
      <c r="N20" s="934"/>
      <c r="O20" s="934"/>
      <c r="P20" s="934"/>
      <c r="Q20" s="934"/>
      <c r="R20" s="934"/>
      <c r="S20" s="934"/>
      <c r="T20" s="934"/>
      <c r="U20" s="934"/>
      <c r="V20" s="935"/>
      <c r="W20" s="936"/>
      <c r="X20" s="933"/>
      <c r="Y20" s="935"/>
      <c r="Z20" s="935"/>
      <c r="AA20" s="936"/>
      <c r="AB20" s="933"/>
      <c r="AC20" s="935"/>
      <c r="AD20" s="935"/>
      <c r="AE20" s="935"/>
      <c r="AF20" s="935"/>
      <c r="AG20" s="935"/>
      <c r="AH20" s="935"/>
      <c r="AI20" s="935"/>
      <c r="AJ20" s="935"/>
      <c r="AK20" s="935"/>
      <c r="AL20" s="936"/>
      <c r="AM20" s="937"/>
      <c r="AN20" s="938"/>
      <c r="AO20" s="938"/>
      <c r="AP20" s="938"/>
      <c r="AQ20" s="938"/>
      <c r="AR20" s="938"/>
      <c r="AS20" s="938"/>
      <c r="AT20" s="938"/>
      <c r="AU20" s="937"/>
      <c r="AV20" s="938"/>
      <c r="AW20" s="938"/>
      <c r="AX20" s="938"/>
      <c r="AY20" s="938"/>
      <c r="AZ20" s="938"/>
    </row>
    <row r="21" spans="1:55" ht="20.100000000000001" customHeight="1">
      <c r="A21" s="931"/>
      <c r="B21" s="931"/>
      <c r="C21" s="932"/>
      <c r="D21" s="932"/>
      <c r="E21" s="932"/>
      <c r="F21" s="932"/>
      <c r="G21" s="932"/>
      <c r="H21" s="932"/>
      <c r="I21" s="932"/>
      <c r="J21" s="932"/>
      <c r="K21" s="932"/>
      <c r="L21" s="932"/>
      <c r="M21" s="933"/>
      <c r="N21" s="934"/>
      <c r="O21" s="934"/>
      <c r="P21" s="934"/>
      <c r="Q21" s="934"/>
      <c r="R21" s="934"/>
      <c r="S21" s="934"/>
      <c r="T21" s="934"/>
      <c r="U21" s="934"/>
      <c r="V21" s="935"/>
      <c r="W21" s="936"/>
      <c r="X21" s="933"/>
      <c r="Y21" s="935"/>
      <c r="Z21" s="935"/>
      <c r="AA21" s="936"/>
      <c r="AB21" s="933"/>
      <c r="AC21" s="935"/>
      <c r="AD21" s="935"/>
      <c r="AE21" s="935"/>
      <c r="AF21" s="935"/>
      <c r="AG21" s="935"/>
      <c r="AH21" s="935"/>
      <c r="AI21" s="935"/>
      <c r="AJ21" s="935"/>
      <c r="AK21" s="935"/>
      <c r="AL21" s="936"/>
      <c r="AM21" s="937"/>
      <c r="AN21" s="938"/>
      <c r="AO21" s="938"/>
      <c r="AP21" s="938"/>
      <c r="AQ21" s="938"/>
      <c r="AR21" s="938"/>
      <c r="AS21" s="938"/>
      <c r="AT21" s="938"/>
      <c r="AU21" s="937"/>
      <c r="AV21" s="938"/>
      <c r="AW21" s="938"/>
      <c r="AX21" s="938"/>
      <c r="AY21" s="938"/>
      <c r="AZ21" s="938"/>
    </row>
    <row r="22" spans="1:55" ht="20.100000000000001" customHeight="1">
      <c r="A22" s="931"/>
      <c r="B22" s="931"/>
      <c r="C22" s="932"/>
      <c r="D22" s="932"/>
      <c r="E22" s="932"/>
      <c r="F22" s="932"/>
      <c r="G22" s="932"/>
      <c r="H22" s="932"/>
      <c r="I22" s="932"/>
      <c r="J22" s="932"/>
      <c r="K22" s="932"/>
      <c r="L22" s="932"/>
      <c r="M22" s="933"/>
      <c r="N22" s="934"/>
      <c r="O22" s="934"/>
      <c r="P22" s="934"/>
      <c r="Q22" s="934"/>
      <c r="R22" s="934"/>
      <c r="S22" s="934"/>
      <c r="T22" s="934"/>
      <c r="U22" s="934"/>
      <c r="V22" s="935"/>
      <c r="W22" s="936"/>
      <c r="X22" s="933"/>
      <c r="Y22" s="935"/>
      <c r="Z22" s="935"/>
      <c r="AA22" s="936"/>
      <c r="AB22" s="933"/>
      <c r="AC22" s="935"/>
      <c r="AD22" s="935"/>
      <c r="AE22" s="935"/>
      <c r="AF22" s="935"/>
      <c r="AG22" s="935"/>
      <c r="AH22" s="935"/>
      <c r="AI22" s="935"/>
      <c r="AJ22" s="935"/>
      <c r="AK22" s="935"/>
      <c r="AL22" s="936"/>
      <c r="AM22" s="937"/>
      <c r="AN22" s="938"/>
      <c r="AO22" s="938"/>
      <c r="AP22" s="938"/>
      <c r="AQ22" s="938"/>
      <c r="AR22" s="938"/>
      <c r="AS22" s="938"/>
      <c r="AT22" s="938"/>
      <c r="AU22" s="937"/>
      <c r="AV22" s="938"/>
      <c r="AW22" s="938"/>
      <c r="AX22" s="938"/>
      <c r="AY22" s="938"/>
      <c r="AZ22" s="938"/>
    </row>
    <row r="23" spans="1:55" ht="20.100000000000001" customHeight="1">
      <c r="A23" s="931"/>
      <c r="B23" s="931"/>
      <c r="C23" s="932"/>
      <c r="D23" s="932"/>
      <c r="E23" s="932"/>
      <c r="F23" s="932"/>
      <c r="G23" s="932"/>
      <c r="H23" s="932"/>
      <c r="I23" s="932"/>
      <c r="J23" s="932"/>
      <c r="K23" s="932"/>
      <c r="L23" s="932"/>
      <c r="M23" s="933"/>
      <c r="N23" s="934"/>
      <c r="O23" s="934"/>
      <c r="P23" s="934"/>
      <c r="Q23" s="934"/>
      <c r="R23" s="934"/>
      <c r="S23" s="934"/>
      <c r="T23" s="934"/>
      <c r="U23" s="934"/>
      <c r="V23" s="935"/>
      <c r="W23" s="936"/>
      <c r="X23" s="933"/>
      <c r="Y23" s="935"/>
      <c r="Z23" s="935"/>
      <c r="AA23" s="936"/>
      <c r="AB23" s="933"/>
      <c r="AC23" s="935"/>
      <c r="AD23" s="935"/>
      <c r="AE23" s="935"/>
      <c r="AF23" s="935"/>
      <c r="AG23" s="935"/>
      <c r="AH23" s="935"/>
      <c r="AI23" s="935"/>
      <c r="AJ23" s="935"/>
      <c r="AK23" s="935"/>
      <c r="AL23" s="936"/>
      <c r="AM23" s="937"/>
      <c r="AN23" s="938"/>
      <c r="AO23" s="938"/>
      <c r="AP23" s="938"/>
      <c r="AQ23" s="938"/>
      <c r="AR23" s="938"/>
      <c r="AS23" s="938"/>
      <c r="AT23" s="938"/>
      <c r="AU23" s="937"/>
      <c r="AV23" s="938"/>
      <c r="AW23" s="938"/>
      <c r="AX23" s="938"/>
      <c r="AY23" s="938"/>
      <c r="AZ23" s="938"/>
    </row>
    <row r="24" spans="1:55" ht="20.100000000000001" customHeight="1">
      <c r="A24" s="931"/>
      <c r="B24" s="931"/>
      <c r="C24" s="932"/>
      <c r="D24" s="932"/>
      <c r="E24" s="932"/>
      <c r="F24" s="932"/>
      <c r="G24" s="932"/>
      <c r="H24" s="932"/>
      <c r="I24" s="932"/>
      <c r="J24" s="932"/>
      <c r="K24" s="932"/>
      <c r="L24" s="932"/>
      <c r="M24" s="933"/>
      <c r="N24" s="934"/>
      <c r="O24" s="934"/>
      <c r="P24" s="934"/>
      <c r="Q24" s="934"/>
      <c r="R24" s="934"/>
      <c r="S24" s="934"/>
      <c r="T24" s="934"/>
      <c r="U24" s="934"/>
      <c r="V24" s="935"/>
      <c r="W24" s="936"/>
      <c r="X24" s="933"/>
      <c r="Y24" s="935"/>
      <c r="Z24" s="935"/>
      <c r="AA24" s="936"/>
      <c r="AB24" s="933"/>
      <c r="AC24" s="935"/>
      <c r="AD24" s="935"/>
      <c r="AE24" s="935"/>
      <c r="AF24" s="935"/>
      <c r="AG24" s="935"/>
      <c r="AH24" s="935"/>
      <c r="AI24" s="935"/>
      <c r="AJ24" s="935"/>
      <c r="AK24" s="935"/>
      <c r="AL24" s="936"/>
      <c r="AM24" s="937"/>
      <c r="AN24" s="938"/>
      <c r="AO24" s="938"/>
      <c r="AP24" s="938"/>
      <c r="AQ24" s="938"/>
      <c r="AR24" s="938"/>
      <c r="AS24" s="938"/>
      <c r="AT24" s="938"/>
      <c r="AU24" s="937"/>
      <c r="AV24" s="938"/>
      <c r="AW24" s="938"/>
      <c r="AX24" s="938"/>
      <c r="AY24" s="938"/>
      <c r="AZ24" s="938"/>
    </row>
    <row r="25" spans="1:55" ht="20.100000000000001" customHeight="1">
      <c r="A25" s="931"/>
      <c r="B25" s="931"/>
      <c r="C25" s="932"/>
      <c r="D25" s="932"/>
      <c r="E25" s="932"/>
      <c r="F25" s="932"/>
      <c r="G25" s="932"/>
      <c r="H25" s="932"/>
      <c r="I25" s="932"/>
      <c r="J25" s="932"/>
      <c r="K25" s="932"/>
      <c r="L25" s="932"/>
      <c r="M25" s="933"/>
      <c r="N25" s="934"/>
      <c r="O25" s="934"/>
      <c r="P25" s="934"/>
      <c r="Q25" s="934"/>
      <c r="R25" s="934"/>
      <c r="S25" s="934"/>
      <c r="T25" s="934"/>
      <c r="U25" s="934"/>
      <c r="V25" s="935"/>
      <c r="W25" s="936"/>
      <c r="X25" s="933"/>
      <c r="Y25" s="935"/>
      <c r="Z25" s="935"/>
      <c r="AA25" s="936"/>
      <c r="AB25" s="933"/>
      <c r="AC25" s="935"/>
      <c r="AD25" s="935"/>
      <c r="AE25" s="935"/>
      <c r="AF25" s="935"/>
      <c r="AG25" s="935"/>
      <c r="AH25" s="935"/>
      <c r="AI25" s="935"/>
      <c r="AJ25" s="935"/>
      <c r="AK25" s="935"/>
      <c r="AL25" s="936"/>
      <c r="AM25" s="937"/>
      <c r="AN25" s="938"/>
      <c r="AO25" s="938"/>
      <c r="AP25" s="938"/>
      <c r="AQ25" s="938"/>
      <c r="AR25" s="938"/>
      <c r="AS25" s="938"/>
      <c r="AT25" s="938"/>
      <c r="AU25" s="937"/>
      <c r="AV25" s="938"/>
      <c r="AW25" s="938"/>
      <c r="AX25" s="938"/>
      <c r="AY25" s="938"/>
      <c r="AZ25" s="938"/>
    </row>
    <row r="26" spans="1:55" ht="20.100000000000001" customHeight="1">
      <c r="A26" s="955"/>
      <c r="B26" s="955"/>
      <c r="C26" s="956"/>
      <c r="D26" s="956"/>
      <c r="E26" s="956"/>
      <c r="F26" s="956"/>
      <c r="G26" s="956"/>
      <c r="H26" s="956"/>
      <c r="I26" s="956"/>
      <c r="J26" s="956"/>
      <c r="K26" s="956"/>
      <c r="L26" s="956"/>
      <c r="M26" s="957"/>
      <c r="N26" s="958"/>
      <c r="O26" s="958"/>
      <c r="P26" s="958"/>
      <c r="Q26" s="958"/>
      <c r="R26" s="958"/>
      <c r="S26" s="958"/>
      <c r="T26" s="958"/>
      <c r="U26" s="958"/>
      <c r="V26" s="959"/>
      <c r="W26" s="960"/>
      <c r="X26" s="957"/>
      <c r="Y26" s="959"/>
      <c r="Z26" s="959"/>
      <c r="AA26" s="960"/>
      <c r="AB26" s="957"/>
      <c r="AC26" s="959"/>
      <c r="AD26" s="959"/>
      <c r="AE26" s="959"/>
      <c r="AF26" s="959"/>
      <c r="AG26" s="959"/>
      <c r="AH26" s="959"/>
      <c r="AI26" s="959"/>
      <c r="AJ26" s="959"/>
      <c r="AK26" s="959"/>
      <c r="AL26" s="960"/>
      <c r="AM26" s="946"/>
      <c r="AN26" s="947"/>
      <c r="AO26" s="947"/>
      <c r="AP26" s="947"/>
      <c r="AQ26" s="947"/>
      <c r="AR26" s="947"/>
      <c r="AS26" s="947"/>
      <c r="AT26" s="947"/>
      <c r="AU26" s="946"/>
      <c r="AV26" s="947"/>
      <c r="AW26" s="947"/>
      <c r="AX26" s="947"/>
      <c r="AY26" s="947"/>
      <c r="AZ26" s="947"/>
    </row>
    <row r="27" spans="1:55" ht="20.100000000000001" customHeight="1">
      <c r="A27" s="948"/>
      <c r="B27" s="948"/>
      <c r="C27" s="948"/>
      <c r="D27" s="948"/>
      <c r="E27" s="948"/>
      <c r="F27" s="948"/>
      <c r="G27" s="948"/>
      <c r="H27" s="948"/>
      <c r="I27" s="948"/>
      <c r="J27" s="948"/>
      <c r="K27" s="948"/>
      <c r="L27" s="948"/>
      <c r="M27" s="948"/>
      <c r="N27" s="948"/>
      <c r="O27" s="948"/>
      <c r="P27" s="948"/>
      <c r="Q27" s="948"/>
      <c r="R27" s="948"/>
      <c r="S27" s="948"/>
      <c r="T27" s="948"/>
      <c r="U27" s="948"/>
      <c r="V27" s="948"/>
      <c r="W27" s="948"/>
      <c r="X27" s="948"/>
      <c r="Y27" s="948"/>
      <c r="Z27" s="948"/>
      <c r="AA27" s="948"/>
      <c r="AB27" s="948"/>
      <c r="AC27" s="948"/>
      <c r="AD27" s="948"/>
      <c r="AE27" s="948"/>
      <c r="AF27" s="948"/>
      <c r="AG27" s="948"/>
      <c r="AH27" s="948"/>
      <c r="AI27" s="948"/>
      <c r="AJ27" s="948"/>
      <c r="AK27" s="948"/>
      <c r="AL27" s="948"/>
      <c r="AM27" s="948"/>
      <c r="AN27" s="948"/>
      <c r="AO27" s="948"/>
      <c r="AP27" s="948"/>
      <c r="AQ27" s="948"/>
      <c r="AR27" s="948"/>
      <c r="AS27" s="948"/>
      <c r="AT27" s="948"/>
      <c r="AU27" s="948"/>
      <c r="AV27" s="948"/>
      <c r="AW27" s="948"/>
      <c r="AX27" s="948"/>
      <c r="AY27" s="948"/>
      <c r="AZ27" s="948"/>
    </row>
    <row r="28" spans="1:55" ht="20.100000000000001" customHeight="1">
      <c r="A28" s="949"/>
      <c r="B28" s="949"/>
      <c r="C28" s="949"/>
      <c r="D28" s="949"/>
      <c r="E28" s="949"/>
      <c r="F28" s="949"/>
      <c r="G28" s="949"/>
      <c r="H28" s="949"/>
      <c r="I28" s="949"/>
      <c r="J28" s="949"/>
      <c r="K28" s="949"/>
      <c r="L28" s="949"/>
      <c r="M28" s="949"/>
      <c r="N28" s="949"/>
      <c r="O28" s="949"/>
      <c r="P28" s="949"/>
      <c r="Q28" s="949"/>
      <c r="R28" s="949"/>
      <c r="S28" s="949"/>
      <c r="T28" s="949"/>
      <c r="U28" s="949"/>
      <c r="V28" s="949"/>
      <c r="W28" s="949"/>
      <c r="X28" s="949"/>
      <c r="Y28" s="949"/>
      <c r="Z28" s="949"/>
      <c r="AA28" s="949"/>
      <c r="AB28" s="949"/>
      <c r="AC28" s="949"/>
      <c r="AD28" s="949"/>
      <c r="AE28" s="949"/>
      <c r="AF28" s="949"/>
      <c r="AG28" s="949"/>
      <c r="AH28" s="949"/>
      <c r="AI28" s="949"/>
      <c r="AJ28" s="949"/>
      <c r="AK28" s="949"/>
      <c r="AL28" s="949"/>
      <c r="AM28" s="949"/>
      <c r="AN28" s="949"/>
      <c r="AO28" s="949"/>
      <c r="AP28" s="949"/>
      <c r="AQ28" s="949"/>
      <c r="AR28" s="949"/>
      <c r="AS28" s="949"/>
      <c r="AT28" s="949"/>
      <c r="AU28" s="949"/>
      <c r="AV28" s="949"/>
      <c r="AW28" s="949"/>
      <c r="AX28" s="949"/>
      <c r="AY28" s="949"/>
      <c r="AZ28" s="949"/>
    </row>
    <row r="29" spans="1:55" ht="20.100000000000001" customHeight="1"/>
  </sheetData>
  <mergeCells count="142">
    <mergeCell ref="AU26:AZ26"/>
    <mergeCell ref="A27:AZ27"/>
    <mergeCell ref="A28:AZ28"/>
    <mergeCell ref="AU10:AZ11"/>
    <mergeCell ref="A26:B26"/>
    <mergeCell ref="C26:L26"/>
    <mergeCell ref="M26:W26"/>
    <mergeCell ref="X26:AA26"/>
    <mergeCell ref="AB26:AL26"/>
    <mergeCell ref="AM26:AT26"/>
    <mergeCell ref="AU24:AZ24"/>
    <mergeCell ref="A25:B25"/>
    <mergeCell ref="C25:L25"/>
    <mergeCell ref="M25:W25"/>
    <mergeCell ref="X25:AA25"/>
    <mergeCell ref="AB25:AL25"/>
    <mergeCell ref="AM25:AT25"/>
    <mergeCell ref="AU25:AZ25"/>
    <mergeCell ref="A24:B24"/>
    <mergeCell ref="C24:L24"/>
    <mergeCell ref="M24:W24"/>
    <mergeCell ref="X24:AA24"/>
    <mergeCell ref="AB24:AL24"/>
    <mergeCell ref="AM24:AT24"/>
    <mergeCell ref="AU22:AZ22"/>
    <mergeCell ref="A23:B23"/>
    <mergeCell ref="C23:L23"/>
    <mergeCell ref="M23:W23"/>
    <mergeCell ref="X23:AA23"/>
    <mergeCell ref="AB23:AL23"/>
    <mergeCell ref="AM23:AT23"/>
    <mergeCell ref="AU23:AZ23"/>
    <mergeCell ref="A22:B22"/>
    <mergeCell ref="C22:L22"/>
    <mergeCell ref="M22:W22"/>
    <mergeCell ref="X22:AA22"/>
    <mergeCell ref="AB22:AL22"/>
    <mergeCell ref="AM22:AT22"/>
    <mergeCell ref="AU20:AZ20"/>
    <mergeCell ref="A21:B21"/>
    <mergeCell ref="C21:L21"/>
    <mergeCell ref="M21:W21"/>
    <mergeCell ref="X21:AA21"/>
    <mergeCell ref="AB21:AL21"/>
    <mergeCell ref="AM21:AT21"/>
    <mergeCell ref="AU21:AZ21"/>
    <mergeCell ref="A20:B20"/>
    <mergeCell ref="C20:L20"/>
    <mergeCell ref="M20:W20"/>
    <mergeCell ref="X20:AA20"/>
    <mergeCell ref="AB20:AL20"/>
    <mergeCell ref="AM20:AT20"/>
    <mergeCell ref="AU18:AZ18"/>
    <mergeCell ref="A19:B19"/>
    <mergeCell ref="C19:L19"/>
    <mergeCell ref="M19:W19"/>
    <mergeCell ref="X19:AA19"/>
    <mergeCell ref="AB19:AL19"/>
    <mergeCell ref="AM19:AT19"/>
    <mergeCell ref="AU19:AZ19"/>
    <mergeCell ref="A18:B18"/>
    <mergeCell ref="C18:L18"/>
    <mergeCell ref="M18:W18"/>
    <mergeCell ref="X18:AA18"/>
    <mergeCell ref="AB18:AL18"/>
    <mergeCell ref="AM18:AT18"/>
    <mergeCell ref="AU16:AZ16"/>
    <mergeCell ref="A17:B17"/>
    <mergeCell ref="C17:L17"/>
    <mergeCell ref="M17:W17"/>
    <mergeCell ref="X17:AA17"/>
    <mergeCell ref="AB17:AL17"/>
    <mergeCell ref="AM17:AT17"/>
    <mergeCell ref="AU17:AZ17"/>
    <mergeCell ref="A16:B16"/>
    <mergeCell ref="C16:L16"/>
    <mergeCell ref="M16:W16"/>
    <mergeCell ref="X16:AA16"/>
    <mergeCell ref="AB16:AL16"/>
    <mergeCell ref="AM16:AT16"/>
    <mergeCell ref="AU14:AZ14"/>
    <mergeCell ref="A15:B15"/>
    <mergeCell ref="C15:L15"/>
    <mergeCell ref="M15:W15"/>
    <mergeCell ref="X15:AA15"/>
    <mergeCell ref="AB15:AL15"/>
    <mergeCell ref="AM15:AT15"/>
    <mergeCell ref="AU15:AZ15"/>
    <mergeCell ref="A14:B14"/>
    <mergeCell ref="C14:L14"/>
    <mergeCell ref="M14:W14"/>
    <mergeCell ref="X14:AA14"/>
    <mergeCell ref="AB14:AL14"/>
    <mergeCell ref="AM14:AT14"/>
    <mergeCell ref="AT7:AZ7"/>
    <mergeCell ref="AU12:AZ12"/>
    <mergeCell ref="A13:B13"/>
    <mergeCell ref="C13:L13"/>
    <mergeCell ref="M13:W13"/>
    <mergeCell ref="X13:AA13"/>
    <mergeCell ref="AB13:AL13"/>
    <mergeCell ref="AM13:AT13"/>
    <mergeCell ref="AU13:AZ13"/>
    <mergeCell ref="A12:B12"/>
    <mergeCell ref="C12:L12"/>
    <mergeCell ref="M12:W12"/>
    <mergeCell ref="X12:AA12"/>
    <mergeCell ref="AB12:AL12"/>
    <mergeCell ref="AM12:AT12"/>
    <mergeCell ref="A1:C1"/>
    <mergeCell ref="A6:M6"/>
    <mergeCell ref="N6:AA6"/>
    <mergeCell ref="AB6:AE6"/>
    <mergeCell ref="AF6:AL6"/>
    <mergeCell ref="A7:M7"/>
    <mergeCell ref="N7:AA7"/>
    <mergeCell ref="A10:B11"/>
    <mergeCell ref="C10:L11"/>
    <mergeCell ref="M10:AA10"/>
    <mergeCell ref="AB10:AT10"/>
    <mergeCell ref="M11:W11"/>
    <mergeCell ref="X11:AA11"/>
    <mergeCell ref="AB11:AL11"/>
    <mergeCell ref="AM11:AT11"/>
    <mergeCell ref="AB7:AE7"/>
    <mergeCell ref="AF7:AL7"/>
    <mergeCell ref="A8:M8"/>
    <mergeCell ref="N8:AA8"/>
    <mergeCell ref="AB8:AE8"/>
    <mergeCell ref="AF8:AZ8"/>
    <mergeCell ref="AM6:AS6"/>
    <mergeCell ref="AM7:AS7"/>
    <mergeCell ref="AT6:AZ6"/>
    <mergeCell ref="A3:C3"/>
    <mergeCell ref="AQ3:AZ3"/>
    <mergeCell ref="AP4:AS4"/>
    <mergeCell ref="AT4:AZ4"/>
    <mergeCell ref="A5:M5"/>
    <mergeCell ref="AP5:AS5"/>
    <mergeCell ref="AT5:AZ5"/>
    <mergeCell ref="N2:AF2"/>
    <mergeCell ref="P3:AM3"/>
  </mergeCells>
  <phoneticPr fontId="3"/>
  <conditionalFormatting sqref="N6:AA8 AF8:AZ8 AF6:AL7 AT4:AZ5 X12:X26 A12:U26 AM12:AZ26 AB12:AB26">
    <cfRule type="cellIs" dxfId="10" priority="2" operator="equal">
      <formula>""</formula>
    </cfRule>
  </conditionalFormatting>
  <conditionalFormatting sqref="AT6:AZ7">
    <cfRule type="cellIs" dxfId="9" priority="1" operator="equal">
      <formula>""</formula>
    </cfRule>
  </conditionalFormatting>
  <dataValidations count="3">
    <dataValidation type="list" allowBlank="1" showInputMessage="1" showErrorMessage="1" sqref="C12:L26" xr:uid="{9BEFF01E-E46C-47C5-A0B9-129848EB27B0}">
      <formula1>$BB$12:$BB$20</formula1>
    </dataValidation>
    <dataValidation type="list" allowBlank="1" showInputMessage="1" showErrorMessage="1" sqref="AM12:AT12 AM14:AT26" xr:uid="{850F037C-B013-43B8-BDEB-60EB21038E15}">
      <formula1>$BC$12:$BC$17</formula1>
    </dataValidation>
    <dataValidation type="list" showInputMessage="1" showErrorMessage="1" sqref="AM13:AT13" xr:uid="{F87DE021-05A8-4EF4-96DD-3962DB4A04F7}">
      <formula1>$BC$12:$BC$17</formula1>
    </dataValidation>
  </dataValidations>
  <printOptions horizontalCentered="1"/>
  <pageMargins left="0.25" right="0.25" top="0.75" bottom="0.75" header="0.3" footer="0.3"/>
  <pageSetup paperSize="9" scale="9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28353" r:id="rId4" name="Check Box 1">
              <controlPr defaultSize="0" autoFill="0" autoLine="0" autoPict="0">
                <anchor moveWithCells="1">
                  <from>
                    <xdr:col>14</xdr:col>
                    <xdr:colOff>57150</xdr:colOff>
                    <xdr:row>3</xdr:row>
                    <xdr:rowOff>190500</xdr:rowOff>
                  </from>
                  <to>
                    <xdr:col>19</xdr:col>
                    <xdr:colOff>9525</xdr:colOff>
                    <xdr:row>4</xdr:row>
                    <xdr:rowOff>200025</xdr:rowOff>
                  </to>
                </anchor>
              </controlPr>
            </control>
          </mc:Choice>
        </mc:AlternateContent>
        <mc:AlternateContent xmlns:mc="http://schemas.openxmlformats.org/markup-compatibility/2006">
          <mc:Choice Requires="x14">
            <control shapeId="228354" r:id="rId5" name="Check Box 2">
              <controlPr defaultSize="0" autoFill="0" autoLine="0" autoPict="0">
                <anchor moveWithCells="1">
                  <from>
                    <xdr:col>19</xdr:col>
                    <xdr:colOff>114300</xdr:colOff>
                    <xdr:row>3</xdr:row>
                    <xdr:rowOff>190500</xdr:rowOff>
                  </from>
                  <to>
                    <xdr:col>24</xdr:col>
                    <xdr:colOff>123825</xdr:colOff>
                    <xdr:row>4</xdr:row>
                    <xdr:rowOff>200025</xdr:rowOff>
                  </to>
                </anchor>
              </controlPr>
            </control>
          </mc:Choice>
        </mc:AlternateContent>
        <mc:AlternateContent xmlns:mc="http://schemas.openxmlformats.org/markup-compatibility/2006">
          <mc:Choice Requires="x14">
            <control shapeId="228355" r:id="rId6" name="Check Box 3">
              <controlPr defaultSize="0" autoFill="0" autoLine="0" autoPict="0">
                <anchor moveWithCells="1">
                  <from>
                    <xdr:col>25</xdr:col>
                    <xdr:colOff>9525</xdr:colOff>
                    <xdr:row>3</xdr:row>
                    <xdr:rowOff>180975</xdr:rowOff>
                  </from>
                  <to>
                    <xdr:col>29</xdr:col>
                    <xdr:colOff>152400</xdr:colOff>
                    <xdr:row>4</xdr:row>
                    <xdr:rowOff>190500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C99"/>
  </sheetPr>
  <dimension ref="A1:AV26"/>
  <sheetViews>
    <sheetView showGridLines="0" view="pageBreakPreview" topLeftCell="A9" zoomScaleNormal="100" zoomScaleSheetLayoutView="100" workbookViewId="0">
      <selection activeCell="A9" sqref="A9:AR9"/>
    </sheetView>
  </sheetViews>
  <sheetFormatPr defaultColWidth="9" defaultRowHeight="15.75" customHeight="1"/>
  <cols>
    <col min="1" max="2" width="2.5" style="65" customWidth="1"/>
    <col min="3" max="45" width="2.5" style="57" customWidth="1"/>
    <col min="46" max="16384" width="9" style="57"/>
  </cols>
  <sheetData>
    <row r="1" spans="1:48" s="460" customFormat="1" ht="15.75" customHeight="1">
      <c r="A1" s="979" t="s">
        <v>153</v>
      </c>
      <c r="B1" s="979"/>
      <c r="C1" s="980"/>
      <c r="D1" s="980"/>
      <c r="E1" s="980"/>
      <c r="F1" s="980"/>
      <c r="G1" s="980"/>
      <c r="H1" s="635"/>
      <c r="I1" s="635"/>
      <c r="AH1" s="461"/>
      <c r="AI1" s="963"/>
      <c r="AJ1" s="964"/>
      <c r="AK1" s="964"/>
      <c r="AL1" s="964"/>
      <c r="AM1" s="964"/>
      <c r="AN1" s="964"/>
      <c r="AO1" s="964"/>
      <c r="AP1" s="964"/>
      <c r="AQ1" s="964"/>
      <c r="AR1" s="964"/>
    </row>
    <row r="2" spans="1:48" s="66" customFormat="1" ht="15.75" customHeight="1">
      <c r="A2" s="149"/>
      <c r="B2" s="149"/>
      <c r="C2" s="149"/>
      <c r="D2" s="149"/>
      <c r="E2" s="149"/>
      <c r="F2" s="149"/>
      <c r="G2" s="149"/>
      <c r="H2" s="149"/>
      <c r="AH2" s="445"/>
      <c r="AI2" s="445"/>
      <c r="AJ2" s="445"/>
      <c r="AK2" s="149"/>
      <c r="AL2" s="149"/>
      <c r="AM2" s="149"/>
      <c r="AN2" s="149"/>
      <c r="AO2" s="149"/>
      <c r="AP2" s="149"/>
      <c r="AQ2" s="149"/>
      <c r="AR2" s="149"/>
    </row>
    <row r="3" spans="1:48" ht="20.100000000000001" customHeight="1">
      <c r="I3" s="961" t="s">
        <v>393</v>
      </c>
      <c r="J3" s="962"/>
      <c r="K3" s="962"/>
      <c r="L3" s="962"/>
      <c r="M3" s="962"/>
      <c r="N3" s="962"/>
      <c r="O3" s="962"/>
      <c r="P3" s="962"/>
      <c r="Q3" s="962"/>
      <c r="R3" s="962"/>
      <c r="S3" s="962"/>
      <c r="T3" s="962"/>
      <c r="U3" s="962"/>
      <c r="V3" s="962"/>
      <c r="W3" s="962"/>
      <c r="X3" s="962"/>
      <c r="Y3" s="962"/>
      <c r="Z3" s="962"/>
      <c r="AA3" s="962"/>
      <c r="AB3" s="962"/>
      <c r="AC3" s="962"/>
      <c r="AD3" s="962"/>
      <c r="AE3" s="962"/>
      <c r="AF3" s="962"/>
      <c r="AG3" s="962"/>
    </row>
    <row r="4" spans="1:48" ht="20.100000000000001" customHeight="1">
      <c r="A4" s="57"/>
      <c r="B4" s="57"/>
    </row>
    <row r="5" spans="1:48" ht="20.100000000000001" customHeight="1">
      <c r="A5" s="1012" t="s">
        <v>53</v>
      </c>
      <c r="B5" s="1012"/>
      <c r="C5" s="1012"/>
      <c r="D5" s="1012"/>
      <c r="E5" s="1012"/>
      <c r="F5" s="1012"/>
      <c r="G5" s="1012"/>
      <c r="H5" s="1012"/>
      <c r="I5" s="1012"/>
      <c r="J5" s="1012"/>
      <c r="K5" s="1012"/>
      <c r="L5" s="1012"/>
      <c r="M5" s="1012"/>
      <c r="N5" s="1012"/>
      <c r="O5" s="1012"/>
      <c r="P5" s="1012"/>
      <c r="Q5" s="1012"/>
      <c r="R5" s="1012"/>
      <c r="S5" s="1012"/>
      <c r="T5" s="1012"/>
      <c r="U5" s="1012"/>
      <c r="V5" s="1012"/>
      <c r="W5" s="1012"/>
      <c r="X5" s="1012"/>
      <c r="Y5" s="1012"/>
      <c r="Z5" s="1012"/>
      <c r="AA5" s="1012"/>
      <c r="AB5" s="1012"/>
      <c r="AC5" s="1012"/>
      <c r="AD5" s="1012"/>
      <c r="AE5" s="1012"/>
      <c r="AF5" s="1012"/>
      <c r="AG5" s="1012"/>
      <c r="AH5" s="1012"/>
      <c r="AI5" s="1012"/>
      <c r="AJ5" s="1012"/>
      <c r="AK5" s="1012"/>
      <c r="AL5" s="1012"/>
      <c r="AM5" s="1012"/>
      <c r="AN5" s="1012"/>
      <c r="AO5" s="1012"/>
      <c r="AP5" s="1012"/>
      <c r="AQ5" s="1012"/>
      <c r="AR5" s="1012"/>
    </row>
    <row r="6" spans="1:48" ht="20.100000000000001" customHeight="1">
      <c r="A6" s="965" t="s">
        <v>54</v>
      </c>
      <c r="B6" s="966"/>
      <c r="C6" s="966"/>
      <c r="D6" s="966"/>
      <c r="E6" s="966"/>
      <c r="F6" s="966"/>
      <c r="G6" s="966"/>
      <c r="H6" s="966"/>
      <c r="I6" s="966"/>
      <c r="J6" s="966"/>
      <c r="K6" s="966"/>
      <c r="L6" s="966"/>
      <c r="M6" s="966"/>
      <c r="N6" s="967" t="str">
        <f>IF('　入力シート'!C6="","",'　入力シート'!C6)</f>
        <v/>
      </c>
      <c r="O6" s="967"/>
      <c r="P6" s="967"/>
      <c r="Q6" s="967"/>
      <c r="R6" s="967"/>
      <c r="S6" s="967"/>
      <c r="T6" s="967"/>
      <c r="U6" s="967"/>
      <c r="V6" s="967"/>
      <c r="W6" s="967"/>
      <c r="X6" s="967"/>
      <c r="Y6" s="967"/>
      <c r="Z6" s="967"/>
      <c r="AA6" s="967"/>
      <c r="AB6" s="967"/>
      <c r="AC6" s="967"/>
      <c r="AD6" s="967"/>
      <c r="AE6" s="967"/>
      <c r="AF6" s="967"/>
      <c r="AG6" s="967"/>
      <c r="AH6" s="967"/>
      <c r="AI6" s="967"/>
      <c r="AJ6" s="967"/>
      <c r="AK6" s="967"/>
      <c r="AL6" s="967"/>
      <c r="AM6" s="967"/>
      <c r="AN6" s="967"/>
      <c r="AO6" s="967"/>
      <c r="AP6" s="967"/>
      <c r="AQ6" s="967"/>
      <c r="AR6" s="967"/>
    </row>
    <row r="7" spans="1:48" ht="20.100000000000001" customHeight="1">
      <c r="A7" s="965" t="s">
        <v>55</v>
      </c>
      <c r="B7" s="966"/>
      <c r="C7" s="966"/>
      <c r="D7" s="966"/>
      <c r="E7" s="966"/>
      <c r="F7" s="966"/>
      <c r="G7" s="966"/>
      <c r="H7" s="966"/>
      <c r="I7" s="966"/>
      <c r="J7" s="966"/>
      <c r="K7" s="966"/>
      <c r="L7" s="966"/>
      <c r="M7" s="966"/>
      <c r="N7" s="967" t="str">
        <f>IF('　入力シート'!C8="","",'　入力シート'!C8)</f>
        <v/>
      </c>
      <c r="O7" s="967"/>
      <c r="P7" s="967"/>
      <c r="Q7" s="967"/>
      <c r="R7" s="967"/>
      <c r="S7" s="967"/>
      <c r="T7" s="967"/>
      <c r="U7" s="967"/>
      <c r="V7" s="967"/>
      <c r="W7" s="967"/>
      <c r="X7" s="967"/>
      <c r="Y7" s="967"/>
      <c r="Z7" s="967"/>
      <c r="AA7" s="967"/>
      <c r="AB7" s="967"/>
      <c r="AC7" s="967"/>
      <c r="AD7" s="967"/>
      <c r="AE7" s="967"/>
      <c r="AF7" s="967"/>
      <c r="AG7" s="967"/>
      <c r="AH7" s="967"/>
      <c r="AI7" s="967"/>
      <c r="AJ7" s="967"/>
      <c r="AK7" s="967"/>
      <c r="AL7" s="967"/>
      <c r="AM7" s="967"/>
      <c r="AN7" s="967"/>
      <c r="AO7" s="967"/>
      <c r="AP7" s="967"/>
      <c r="AQ7" s="967"/>
      <c r="AR7" s="967"/>
    </row>
    <row r="8" spans="1:48" ht="20.100000000000001" customHeight="1">
      <c r="A8" s="965" t="s">
        <v>56</v>
      </c>
      <c r="B8" s="966"/>
      <c r="C8" s="966"/>
      <c r="D8" s="966"/>
      <c r="E8" s="966"/>
      <c r="F8" s="966"/>
      <c r="G8" s="966"/>
      <c r="H8" s="966"/>
      <c r="I8" s="966"/>
      <c r="J8" s="966"/>
      <c r="K8" s="966"/>
      <c r="L8" s="966"/>
      <c r="M8" s="966"/>
      <c r="N8" s="968"/>
      <c r="O8" s="968"/>
      <c r="P8" s="968"/>
      <c r="Q8" s="968"/>
      <c r="R8" s="968"/>
      <c r="S8" s="968"/>
      <c r="T8" s="968"/>
      <c r="U8" s="968"/>
      <c r="V8" s="968"/>
      <c r="W8" s="968"/>
      <c r="X8" s="968"/>
      <c r="Y8" s="968"/>
      <c r="Z8" s="968"/>
      <c r="AA8" s="968"/>
      <c r="AB8" s="968"/>
      <c r="AC8" s="968"/>
      <c r="AD8" s="968"/>
      <c r="AE8" s="968"/>
      <c r="AF8" s="968"/>
      <c r="AG8" s="968"/>
      <c r="AH8" s="968"/>
      <c r="AI8" s="968"/>
      <c r="AJ8" s="968"/>
      <c r="AK8" s="968"/>
      <c r="AL8" s="968"/>
      <c r="AM8" s="968"/>
      <c r="AN8" s="968"/>
      <c r="AO8" s="968"/>
      <c r="AP8" s="968"/>
      <c r="AQ8" s="968"/>
      <c r="AR8" s="968"/>
    </row>
    <row r="9" spans="1:48" ht="20.100000000000001" customHeight="1">
      <c r="A9" s="969" t="s">
        <v>57</v>
      </c>
      <c r="B9" s="969"/>
      <c r="C9" s="969"/>
      <c r="D9" s="969"/>
      <c r="E9" s="969"/>
      <c r="F9" s="969"/>
      <c r="G9" s="969"/>
      <c r="H9" s="969"/>
      <c r="I9" s="969"/>
      <c r="J9" s="969"/>
      <c r="K9" s="969"/>
      <c r="L9" s="969"/>
      <c r="M9" s="969"/>
      <c r="N9" s="969"/>
      <c r="O9" s="969"/>
      <c r="P9" s="969"/>
      <c r="Q9" s="969"/>
      <c r="R9" s="969"/>
      <c r="S9" s="969"/>
      <c r="T9" s="969"/>
      <c r="U9" s="969"/>
      <c r="V9" s="969"/>
      <c r="W9" s="969"/>
      <c r="X9" s="969"/>
      <c r="Y9" s="969"/>
      <c r="Z9" s="969"/>
      <c r="AA9" s="969"/>
      <c r="AB9" s="969"/>
      <c r="AC9" s="969"/>
      <c r="AD9" s="969"/>
      <c r="AE9" s="969"/>
      <c r="AF9" s="969"/>
      <c r="AG9" s="969"/>
      <c r="AH9" s="969"/>
      <c r="AI9" s="969"/>
      <c r="AJ9" s="969"/>
      <c r="AK9" s="969"/>
      <c r="AL9" s="969"/>
      <c r="AM9" s="969"/>
      <c r="AN9" s="969"/>
      <c r="AO9" s="969"/>
      <c r="AP9" s="969"/>
      <c r="AQ9" s="969"/>
      <c r="AR9" s="969"/>
    </row>
    <row r="10" spans="1:48" ht="20.100000000000001" customHeight="1">
      <c r="A10" s="998" t="s">
        <v>58</v>
      </c>
      <c r="B10" s="999"/>
      <c r="C10" s="970" t="s">
        <v>4</v>
      </c>
      <c r="D10" s="971"/>
      <c r="E10" s="971"/>
      <c r="F10" s="971"/>
      <c r="G10" s="971"/>
      <c r="H10" s="971"/>
      <c r="I10" s="971"/>
      <c r="J10" s="971"/>
      <c r="K10" s="970" t="s">
        <v>103</v>
      </c>
      <c r="L10" s="976"/>
      <c r="M10" s="970" t="s">
        <v>59</v>
      </c>
      <c r="N10" s="1002"/>
      <c r="O10" s="1002"/>
      <c r="P10" s="1002"/>
      <c r="Q10" s="1002"/>
      <c r="R10" s="1002"/>
      <c r="S10" s="1002"/>
      <c r="T10" s="1002"/>
      <c r="U10" s="1003"/>
      <c r="V10" s="1010" t="s">
        <v>19</v>
      </c>
      <c r="W10" s="1010"/>
      <c r="X10" s="1010"/>
      <c r="Y10" s="1010"/>
      <c r="Z10" s="1010"/>
      <c r="AA10" s="1010"/>
      <c r="AB10" s="1010"/>
      <c r="AC10" s="1010"/>
      <c r="AD10" s="1010"/>
      <c r="AE10" s="981" t="s">
        <v>6</v>
      </c>
      <c r="AF10" s="982"/>
      <c r="AG10" s="982"/>
      <c r="AH10" s="982"/>
      <c r="AI10" s="982"/>
      <c r="AJ10" s="982"/>
      <c r="AK10" s="982"/>
      <c r="AL10" s="982"/>
      <c r="AM10" s="982"/>
      <c r="AN10" s="982"/>
      <c r="AO10" s="982"/>
      <c r="AP10" s="982"/>
      <c r="AQ10" s="982"/>
      <c r="AR10" s="983"/>
    </row>
    <row r="11" spans="1:48" ht="20.100000000000001" customHeight="1">
      <c r="A11" s="1000"/>
      <c r="B11" s="996"/>
      <c r="C11" s="972"/>
      <c r="D11" s="973"/>
      <c r="E11" s="973"/>
      <c r="F11" s="973"/>
      <c r="G11" s="973"/>
      <c r="H11" s="973"/>
      <c r="I11" s="973"/>
      <c r="J11" s="973"/>
      <c r="K11" s="972"/>
      <c r="L11" s="977"/>
      <c r="M11" s="1004"/>
      <c r="N11" s="1005"/>
      <c r="O11" s="1005"/>
      <c r="P11" s="1005"/>
      <c r="Q11" s="1005"/>
      <c r="R11" s="1005"/>
      <c r="S11" s="1005"/>
      <c r="T11" s="1005"/>
      <c r="U11" s="1006"/>
      <c r="V11" s="1011"/>
      <c r="W11" s="1011"/>
      <c r="X11" s="1011"/>
      <c r="Y11" s="1011"/>
      <c r="Z11" s="1011"/>
      <c r="AA11" s="1011"/>
      <c r="AB11" s="1011"/>
      <c r="AC11" s="1011"/>
      <c r="AD11" s="1011"/>
      <c r="AE11" s="984"/>
      <c r="AF11" s="985"/>
      <c r="AG11" s="985"/>
      <c r="AH11" s="985"/>
      <c r="AI11" s="985"/>
      <c r="AJ11" s="985"/>
      <c r="AK11" s="985"/>
      <c r="AL11" s="985"/>
      <c r="AM11" s="985"/>
      <c r="AN11" s="985"/>
      <c r="AO11" s="985"/>
      <c r="AP11" s="985"/>
      <c r="AQ11" s="985"/>
      <c r="AR11" s="986"/>
    </row>
    <row r="12" spans="1:48" ht="20.100000000000001" customHeight="1">
      <c r="A12" s="1000"/>
      <c r="B12" s="996"/>
      <c r="C12" s="972"/>
      <c r="D12" s="973"/>
      <c r="E12" s="973"/>
      <c r="F12" s="973"/>
      <c r="G12" s="973"/>
      <c r="H12" s="973"/>
      <c r="I12" s="973"/>
      <c r="J12" s="973"/>
      <c r="K12" s="972"/>
      <c r="L12" s="977"/>
      <c r="M12" s="1004"/>
      <c r="N12" s="1005"/>
      <c r="O12" s="1005"/>
      <c r="P12" s="1005"/>
      <c r="Q12" s="1005"/>
      <c r="R12" s="1005"/>
      <c r="S12" s="1005"/>
      <c r="T12" s="1005"/>
      <c r="U12" s="1006"/>
      <c r="V12" s="984" t="s">
        <v>60</v>
      </c>
      <c r="W12" s="985"/>
      <c r="X12" s="985"/>
      <c r="Y12" s="990" t="s">
        <v>61</v>
      </c>
      <c r="Z12" s="991"/>
      <c r="AA12" s="992"/>
      <c r="AB12" s="991" t="s">
        <v>62</v>
      </c>
      <c r="AC12" s="991"/>
      <c r="AD12" s="996"/>
      <c r="AE12" s="984"/>
      <c r="AF12" s="985"/>
      <c r="AG12" s="985"/>
      <c r="AH12" s="985"/>
      <c r="AI12" s="985"/>
      <c r="AJ12" s="985"/>
      <c r="AK12" s="985"/>
      <c r="AL12" s="985"/>
      <c r="AM12" s="985"/>
      <c r="AN12" s="985"/>
      <c r="AO12" s="985"/>
      <c r="AP12" s="985"/>
      <c r="AQ12" s="985"/>
      <c r="AR12" s="986"/>
    </row>
    <row r="13" spans="1:48" ht="20.100000000000001" customHeight="1">
      <c r="A13" s="1001"/>
      <c r="B13" s="997"/>
      <c r="C13" s="974"/>
      <c r="D13" s="975"/>
      <c r="E13" s="975"/>
      <c r="F13" s="975"/>
      <c r="G13" s="975"/>
      <c r="H13" s="975"/>
      <c r="I13" s="975"/>
      <c r="J13" s="975"/>
      <c r="K13" s="974"/>
      <c r="L13" s="978"/>
      <c r="M13" s="1007"/>
      <c r="N13" s="1008"/>
      <c r="O13" s="1008"/>
      <c r="P13" s="1008"/>
      <c r="Q13" s="1008"/>
      <c r="R13" s="1008"/>
      <c r="S13" s="1008"/>
      <c r="T13" s="1008"/>
      <c r="U13" s="1009"/>
      <c r="V13" s="987"/>
      <c r="W13" s="988"/>
      <c r="X13" s="988"/>
      <c r="Y13" s="993"/>
      <c r="Z13" s="994"/>
      <c r="AA13" s="995"/>
      <c r="AB13" s="994" t="s">
        <v>63</v>
      </c>
      <c r="AC13" s="994"/>
      <c r="AD13" s="997"/>
      <c r="AE13" s="987"/>
      <c r="AF13" s="988"/>
      <c r="AG13" s="988"/>
      <c r="AH13" s="988"/>
      <c r="AI13" s="988"/>
      <c r="AJ13" s="988"/>
      <c r="AK13" s="988"/>
      <c r="AL13" s="988"/>
      <c r="AM13" s="988"/>
      <c r="AN13" s="988"/>
      <c r="AO13" s="988"/>
      <c r="AP13" s="988"/>
      <c r="AQ13" s="988"/>
      <c r="AR13" s="989"/>
      <c r="AT13" s="64" t="s">
        <v>7</v>
      </c>
      <c r="AU13" s="64"/>
      <c r="AV13" s="64"/>
    </row>
    <row r="14" spans="1:48" ht="20.100000000000001" customHeight="1">
      <c r="A14" s="1011">
        <v>1</v>
      </c>
      <c r="B14" s="1011"/>
      <c r="C14" s="1022"/>
      <c r="D14" s="1030"/>
      <c r="E14" s="1030"/>
      <c r="F14" s="1030"/>
      <c r="G14" s="1030"/>
      <c r="H14" s="1030"/>
      <c r="I14" s="1030"/>
      <c r="J14" s="1030"/>
      <c r="K14" s="1022"/>
      <c r="L14" s="1032"/>
      <c r="M14" s="1022"/>
      <c r="N14" s="1023"/>
      <c r="O14" s="1023"/>
      <c r="P14" s="1023"/>
      <c r="Q14" s="1023"/>
      <c r="R14" s="1023"/>
      <c r="S14" s="1023"/>
      <c r="T14" s="1023"/>
      <c r="U14" s="1024"/>
      <c r="V14" s="1025"/>
      <c r="W14" s="1011"/>
      <c r="X14" s="1026"/>
      <c r="Y14" s="1027"/>
      <c r="Z14" s="1011"/>
      <c r="AA14" s="1028"/>
      <c r="AB14" s="1025"/>
      <c r="AC14" s="1011"/>
      <c r="AD14" s="1011"/>
      <c r="AE14" s="1013"/>
      <c r="AF14" s="1013"/>
      <c r="AG14" s="1013"/>
      <c r="AH14" s="1013"/>
      <c r="AI14" s="1013"/>
      <c r="AJ14" s="1013"/>
      <c r="AK14" s="1013"/>
      <c r="AL14" s="1013"/>
      <c r="AM14" s="1013"/>
      <c r="AN14" s="1013"/>
      <c r="AO14" s="1013"/>
      <c r="AP14" s="1013"/>
      <c r="AQ14" s="1013"/>
      <c r="AR14" s="1013"/>
      <c r="AT14" s="64" t="s">
        <v>104</v>
      </c>
      <c r="AU14" s="64"/>
      <c r="AV14" s="64" t="s">
        <v>103</v>
      </c>
    </row>
    <row r="15" spans="1:48" ht="20.100000000000001" customHeight="1">
      <c r="A15" s="1014">
        <v>2</v>
      </c>
      <c r="B15" s="1014"/>
      <c r="C15" s="1015"/>
      <c r="D15" s="1031"/>
      <c r="E15" s="1031"/>
      <c r="F15" s="1031"/>
      <c r="G15" s="1031"/>
      <c r="H15" s="1031"/>
      <c r="I15" s="1031"/>
      <c r="J15" s="1031"/>
      <c r="K15" s="1015"/>
      <c r="L15" s="1033"/>
      <c r="M15" s="1015"/>
      <c r="N15" s="1016"/>
      <c r="O15" s="1016"/>
      <c r="P15" s="1016"/>
      <c r="Q15" s="1016"/>
      <c r="R15" s="1016"/>
      <c r="S15" s="1016"/>
      <c r="T15" s="1016"/>
      <c r="U15" s="1017"/>
      <c r="V15" s="1018"/>
      <c r="W15" s="1014"/>
      <c r="X15" s="1019"/>
      <c r="Y15" s="1020"/>
      <c r="Z15" s="1014"/>
      <c r="AA15" s="1021"/>
      <c r="AB15" s="1018"/>
      <c r="AC15" s="1014"/>
      <c r="AD15" s="1014"/>
      <c r="AE15" s="1029"/>
      <c r="AF15" s="1029"/>
      <c r="AG15" s="1029"/>
      <c r="AH15" s="1029"/>
      <c r="AI15" s="1029"/>
      <c r="AJ15" s="1029"/>
      <c r="AK15" s="1029"/>
      <c r="AL15" s="1029"/>
      <c r="AM15" s="1029"/>
      <c r="AN15" s="1029"/>
      <c r="AO15" s="1029"/>
      <c r="AP15" s="1029"/>
      <c r="AQ15" s="1029"/>
      <c r="AR15" s="1029"/>
      <c r="AT15" s="64" t="s">
        <v>65</v>
      </c>
      <c r="AU15" s="64"/>
      <c r="AV15" s="64" t="s">
        <v>105</v>
      </c>
    </row>
    <row r="16" spans="1:48" ht="20.100000000000001" customHeight="1">
      <c r="A16" s="1014">
        <v>3</v>
      </c>
      <c r="B16" s="1014"/>
      <c r="C16" s="1015"/>
      <c r="D16" s="1031"/>
      <c r="E16" s="1031"/>
      <c r="F16" s="1031"/>
      <c r="G16" s="1031"/>
      <c r="H16" s="1031"/>
      <c r="I16" s="1031"/>
      <c r="J16" s="1031"/>
      <c r="K16" s="1015"/>
      <c r="L16" s="1033"/>
      <c r="M16" s="1015"/>
      <c r="N16" s="1016"/>
      <c r="O16" s="1016"/>
      <c r="P16" s="1016"/>
      <c r="Q16" s="1016"/>
      <c r="R16" s="1016"/>
      <c r="S16" s="1016"/>
      <c r="T16" s="1016"/>
      <c r="U16" s="1017"/>
      <c r="V16" s="1018"/>
      <c r="W16" s="1014"/>
      <c r="X16" s="1019"/>
      <c r="Y16" s="1020"/>
      <c r="Z16" s="1014"/>
      <c r="AA16" s="1021"/>
      <c r="AB16" s="1018"/>
      <c r="AC16" s="1014"/>
      <c r="AD16" s="1014"/>
      <c r="AE16" s="1029"/>
      <c r="AF16" s="1029"/>
      <c r="AG16" s="1029"/>
      <c r="AH16" s="1029"/>
      <c r="AI16" s="1029"/>
      <c r="AJ16" s="1029"/>
      <c r="AK16" s="1029"/>
      <c r="AL16" s="1029"/>
      <c r="AM16" s="1029"/>
      <c r="AN16" s="1029"/>
      <c r="AO16" s="1029"/>
      <c r="AP16" s="1029"/>
      <c r="AQ16" s="1029"/>
      <c r="AR16" s="1029"/>
      <c r="AT16" s="64"/>
      <c r="AU16" s="64"/>
      <c r="AV16" s="64" t="s">
        <v>106</v>
      </c>
    </row>
    <row r="17" spans="1:48" ht="20.100000000000001" customHeight="1">
      <c r="A17" s="1019">
        <v>4</v>
      </c>
      <c r="B17" s="1018"/>
      <c r="C17" s="1015"/>
      <c r="D17" s="1031"/>
      <c r="E17" s="1031"/>
      <c r="F17" s="1031"/>
      <c r="G17" s="1031"/>
      <c r="H17" s="1031"/>
      <c r="I17" s="1031"/>
      <c r="J17" s="1031"/>
      <c r="K17" s="1015"/>
      <c r="L17" s="1033"/>
      <c r="M17" s="1015"/>
      <c r="N17" s="1016"/>
      <c r="O17" s="1016"/>
      <c r="P17" s="1016"/>
      <c r="Q17" s="1016"/>
      <c r="R17" s="1016"/>
      <c r="S17" s="1016"/>
      <c r="T17" s="1016"/>
      <c r="U17" s="1017"/>
      <c r="V17" s="1018"/>
      <c r="W17" s="1014"/>
      <c r="X17" s="1019"/>
      <c r="Y17" s="1020"/>
      <c r="Z17" s="1014"/>
      <c r="AA17" s="1021"/>
      <c r="AB17" s="1018"/>
      <c r="AC17" s="1014"/>
      <c r="AD17" s="1014"/>
      <c r="AE17" s="1029"/>
      <c r="AF17" s="1029"/>
      <c r="AG17" s="1029"/>
      <c r="AH17" s="1029"/>
      <c r="AI17" s="1029"/>
      <c r="AJ17" s="1029"/>
      <c r="AK17" s="1029"/>
      <c r="AL17" s="1029"/>
      <c r="AM17" s="1029"/>
      <c r="AN17" s="1029"/>
      <c r="AO17" s="1029"/>
      <c r="AP17" s="1029"/>
      <c r="AQ17" s="1029"/>
      <c r="AR17" s="1029"/>
      <c r="AT17" s="64"/>
      <c r="AU17" s="64"/>
      <c r="AV17" s="64"/>
    </row>
    <row r="18" spans="1:48" ht="20.100000000000001" customHeight="1">
      <c r="A18" s="1019">
        <v>5</v>
      </c>
      <c r="B18" s="1018"/>
      <c r="C18" s="1015"/>
      <c r="D18" s="1031"/>
      <c r="E18" s="1031"/>
      <c r="F18" s="1031"/>
      <c r="G18" s="1031"/>
      <c r="H18" s="1031"/>
      <c r="I18" s="1031"/>
      <c r="J18" s="1031"/>
      <c r="K18" s="1015"/>
      <c r="L18" s="1033"/>
      <c r="M18" s="1015"/>
      <c r="N18" s="1016"/>
      <c r="O18" s="1016"/>
      <c r="P18" s="1016"/>
      <c r="Q18" s="1016"/>
      <c r="R18" s="1016"/>
      <c r="S18" s="1016"/>
      <c r="T18" s="1016"/>
      <c r="U18" s="1017"/>
      <c r="V18" s="1018"/>
      <c r="W18" s="1014"/>
      <c r="X18" s="1019"/>
      <c r="Y18" s="1020"/>
      <c r="Z18" s="1014"/>
      <c r="AA18" s="1021"/>
      <c r="AB18" s="1018"/>
      <c r="AC18" s="1014"/>
      <c r="AD18" s="1014"/>
      <c r="AE18" s="1029"/>
      <c r="AF18" s="1029"/>
      <c r="AG18" s="1029"/>
      <c r="AH18" s="1029"/>
      <c r="AI18" s="1029"/>
      <c r="AJ18" s="1029"/>
      <c r="AK18" s="1029"/>
      <c r="AL18" s="1029"/>
      <c r="AM18" s="1029"/>
      <c r="AN18" s="1029"/>
      <c r="AO18" s="1029"/>
      <c r="AP18" s="1029"/>
      <c r="AQ18" s="1029"/>
      <c r="AR18" s="1029"/>
      <c r="AT18" s="64"/>
      <c r="AU18" s="64"/>
      <c r="AV18" s="64"/>
    </row>
    <row r="19" spans="1:48" ht="20.100000000000001" customHeight="1">
      <c r="A19" s="1019">
        <v>6</v>
      </c>
      <c r="B19" s="1018"/>
      <c r="C19" s="1015"/>
      <c r="D19" s="1031"/>
      <c r="E19" s="1031"/>
      <c r="F19" s="1031"/>
      <c r="G19" s="1031"/>
      <c r="H19" s="1031"/>
      <c r="I19" s="1031"/>
      <c r="J19" s="1031"/>
      <c r="K19" s="1015"/>
      <c r="L19" s="1033"/>
      <c r="M19" s="1015"/>
      <c r="N19" s="1016"/>
      <c r="O19" s="1016"/>
      <c r="P19" s="1016"/>
      <c r="Q19" s="1016"/>
      <c r="R19" s="1016"/>
      <c r="S19" s="1016"/>
      <c r="T19" s="1016"/>
      <c r="U19" s="1017"/>
      <c r="V19" s="1018"/>
      <c r="W19" s="1014"/>
      <c r="X19" s="1019"/>
      <c r="Y19" s="1020"/>
      <c r="Z19" s="1014"/>
      <c r="AA19" s="1021"/>
      <c r="AB19" s="1018"/>
      <c r="AC19" s="1014"/>
      <c r="AD19" s="1014"/>
      <c r="AE19" s="1029"/>
      <c r="AF19" s="1029"/>
      <c r="AG19" s="1029"/>
      <c r="AH19" s="1029"/>
      <c r="AI19" s="1029"/>
      <c r="AJ19" s="1029"/>
      <c r="AK19" s="1029"/>
      <c r="AL19" s="1029"/>
      <c r="AM19" s="1029"/>
      <c r="AN19" s="1029"/>
      <c r="AO19" s="1029"/>
      <c r="AP19" s="1029"/>
      <c r="AQ19" s="1029"/>
      <c r="AR19" s="1029"/>
    </row>
    <row r="20" spans="1:48" ht="20.100000000000001" customHeight="1">
      <c r="A20" s="1019">
        <v>7</v>
      </c>
      <c r="B20" s="1018"/>
      <c r="C20" s="1015"/>
      <c r="D20" s="1031"/>
      <c r="E20" s="1031"/>
      <c r="F20" s="1031"/>
      <c r="G20" s="1031"/>
      <c r="H20" s="1031"/>
      <c r="I20" s="1031"/>
      <c r="J20" s="1031"/>
      <c r="K20" s="1015"/>
      <c r="L20" s="1033"/>
      <c r="M20" s="1015"/>
      <c r="N20" s="1016"/>
      <c r="O20" s="1016"/>
      <c r="P20" s="1016"/>
      <c r="Q20" s="1016"/>
      <c r="R20" s="1016"/>
      <c r="S20" s="1016"/>
      <c r="T20" s="1016"/>
      <c r="U20" s="1017"/>
      <c r="V20" s="1018"/>
      <c r="W20" s="1014"/>
      <c r="X20" s="1019"/>
      <c r="Y20" s="1020"/>
      <c r="Z20" s="1014"/>
      <c r="AA20" s="1021"/>
      <c r="AB20" s="1018"/>
      <c r="AC20" s="1014"/>
      <c r="AD20" s="1014"/>
      <c r="AE20" s="1029"/>
      <c r="AF20" s="1029"/>
      <c r="AG20" s="1029"/>
      <c r="AH20" s="1029"/>
      <c r="AI20" s="1029"/>
      <c r="AJ20" s="1029"/>
      <c r="AK20" s="1029"/>
      <c r="AL20" s="1029"/>
      <c r="AM20" s="1029"/>
      <c r="AN20" s="1029"/>
      <c r="AO20" s="1029"/>
      <c r="AP20" s="1029"/>
      <c r="AQ20" s="1029"/>
      <c r="AR20" s="1029"/>
    </row>
    <row r="21" spans="1:48" ht="20.100000000000001" customHeight="1">
      <c r="A21" s="1019">
        <v>8</v>
      </c>
      <c r="B21" s="1018"/>
      <c r="C21" s="1015"/>
      <c r="D21" s="1031"/>
      <c r="E21" s="1031"/>
      <c r="F21" s="1031"/>
      <c r="G21" s="1031"/>
      <c r="H21" s="1031"/>
      <c r="I21" s="1031"/>
      <c r="J21" s="1031"/>
      <c r="K21" s="1015"/>
      <c r="L21" s="1033"/>
      <c r="M21" s="1015"/>
      <c r="N21" s="1016"/>
      <c r="O21" s="1016"/>
      <c r="P21" s="1016"/>
      <c r="Q21" s="1016"/>
      <c r="R21" s="1016"/>
      <c r="S21" s="1016"/>
      <c r="T21" s="1016"/>
      <c r="U21" s="1017"/>
      <c r="V21" s="1018"/>
      <c r="W21" s="1014"/>
      <c r="X21" s="1019"/>
      <c r="Y21" s="1020"/>
      <c r="Z21" s="1014"/>
      <c r="AA21" s="1021"/>
      <c r="AB21" s="1018"/>
      <c r="AC21" s="1014"/>
      <c r="AD21" s="1014"/>
      <c r="AE21" s="1029"/>
      <c r="AF21" s="1029"/>
      <c r="AG21" s="1029"/>
      <c r="AH21" s="1029"/>
      <c r="AI21" s="1029"/>
      <c r="AJ21" s="1029"/>
      <c r="AK21" s="1029"/>
      <c r="AL21" s="1029"/>
      <c r="AM21" s="1029"/>
      <c r="AN21" s="1029"/>
      <c r="AO21" s="1029"/>
      <c r="AP21" s="1029"/>
      <c r="AQ21" s="1029"/>
      <c r="AR21" s="1029"/>
    </row>
    <row r="22" spans="1:48" ht="20.100000000000001" customHeight="1">
      <c r="A22" s="1019">
        <v>9</v>
      </c>
      <c r="B22" s="1018"/>
      <c r="C22" s="1015"/>
      <c r="D22" s="1031"/>
      <c r="E22" s="1031"/>
      <c r="F22" s="1031"/>
      <c r="G22" s="1031"/>
      <c r="H22" s="1031"/>
      <c r="I22" s="1031"/>
      <c r="J22" s="1031"/>
      <c r="K22" s="1015"/>
      <c r="L22" s="1033"/>
      <c r="M22" s="1015"/>
      <c r="N22" s="1016"/>
      <c r="O22" s="1016"/>
      <c r="P22" s="1016"/>
      <c r="Q22" s="1016"/>
      <c r="R22" s="1016"/>
      <c r="S22" s="1016"/>
      <c r="T22" s="1016"/>
      <c r="U22" s="1017"/>
      <c r="V22" s="1018"/>
      <c r="W22" s="1014"/>
      <c r="X22" s="1019"/>
      <c r="Y22" s="1020"/>
      <c r="Z22" s="1014"/>
      <c r="AA22" s="1021"/>
      <c r="AB22" s="1018"/>
      <c r="AC22" s="1014"/>
      <c r="AD22" s="1014"/>
      <c r="AE22" s="1029"/>
      <c r="AF22" s="1029"/>
      <c r="AG22" s="1029"/>
      <c r="AH22" s="1029"/>
      <c r="AI22" s="1029"/>
      <c r="AJ22" s="1029"/>
      <c r="AK22" s="1029"/>
      <c r="AL22" s="1029"/>
      <c r="AM22" s="1029"/>
      <c r="AN22" s="1029"/>
      <c r="AO22" s="1029"/>
      <c r="AP22" s="1029"/>
      <c r="AQ22" s="1029"/>
      <c r="AR22" s="1029"/>
    </row>
    <row r="23" spans="1:48" ht="20.100000000000001" customHeight="1">
      <c r="A23" s="1037">
        <v>10</v>
      </c>
      <c r="B23" s="1038"/>
      <c r="C23" s="1015"/>
      <c r="D23" s="1031"/>
      <c r="E23" s="1031"/>
      <c r="F23" s="1031"/>
      <c r="G23" s="1031"/>
      <c r="H23" s="1031"/>
      <c r="I23" s="1031"/>
      <c r="J23" s="1031"/>
      <c r="K23" s="1039"/>
      <c r="L23" s="1045"/>
      <c r="M23" s="1039"/>
      <c r="N23" s="1040"/>
      <c r="O23" s="1040"/>
      <c r="P23" s="1040"/>
      <c r="Q23" s="1040"/>
      <c r="R23" s="1040"/>
      <c r="S23" s="1040"/>
      <c r="T23" s="1040"/>
      <c r="U23" s="1041"/>
      <c r="V23" s="1038"/>
      <c r="W23" s="1042"/>
      <c r="X23" s="1037"/>
      <c r="Y23" s="1043"/>
      <c r="Z23" s="1042"/>
      <c r="AA23" s="1044"/>
      <c r="AB23" s="1038"/>
      <c r="AC23" s="1042"/>
      <c r="AD23" s="1042"/>
      <c r="AE23" s="1034"/>
      <c r="AF23" s="1034"/>
      <c r="AG23" s="1034"/>
      <c r="AH23" s="1034"/>
      <c r="AI23" s="1034"/>
      <c r="AJ23" s="1034"/>
      <c r="AK23" s="1034"/>
      <c r="AL23" s="1034"/>
      <c r="AM23" s="1034"/>
      <c r="AN23" s="1034"/>
      <c r="AO23" s="1034"/>
      <c r="AP23" s="1034"/>
      <c r="AQ23" s="1034"/>
      <c r="AR23" s="1034"/>
    </row>
    <row r="24" spans="1:48" ht="20.100000000000001" customHeight="1">
      <c r="A24" s="1035" t="s">
        <v>64</v>
      </c>
      <c r="B24" s="1035"/>
      <c r="C24" s="1035"/>
      <c r="D24" s="1035"/>
      <c r="E24" s="1035"/>
      <c r="F24" s="1035"/>
      <c r="G24" s="1035"/>
      <c r="H24" s="1035"/>
      <c r="I24" s="1035"/>
      <c r="J24" s="1035"/>
      <c r="K24" s="1035"/>
      <c r="L24" s="1035"/>
      <c r="M24" s="1035"/>
      <c r="N24" s="1035"/>
      <c r="O24" s="1035"/>
      <c r="P24" s="1035"/>
      <c r="Q24" s="1035"/>
      <c r="R24" s="1035"/>
      <c r="S24" s="1035"/>
      <c r="T24" s="1035"/>
      <c r="U24" s="1035"/>
      <c r="V24" s="1035"/>
      <c r="W24" s="1035"/>
      <c r="X24" s="1035"/>
      <c r="Y24" s="1035"/>
      <c r="Z24" s="1035"/>
      <c r="AA24" s="1035"/>
      <c r="AB24" s="1035"/>
      <c r="AC24" s="1035"/>
      <c r="AD24" s="1035"/>
      <c r="AE24" s="1035"/>
      <c r="AF24" s="1035"/>
      <c r="AG24" s="1035"/>
      <c r="AH24" s="1035"/>
      <c r="AI24" s="1035"/>
      <c r="AJ24" s="1035"/>
      <c r="AK24" s="1035"/>
      <c r="AL24" s="1035"/>
      <c r="AM24" s="1035"/>
      <c r="AN24" s="1035"/>
      <c r="AO24" s="1035"/>
      <c r="AP24" s="1035"/>
      <c r="AQ24" s="1035"/>
      <c r="AR24" s="1035"/>
    </row>
    <row r="25" spans="1:48" ht="20.100000000000001" customHeight="1">
      <c r="A25" s="1036" t="s">
        <v>394</v>
      </c>
      <c r="B25" s="1036"/>
      <c r="C25" s="1036"/>
      <c r="D25" s="1036"/>
      <c r="E25" s="1036"/>
      <c r="F25" s="1036"/>
      <c r="G25" s="1036"/>
      <c r="H25" s="1036"/>
      <c r="I25" s="1036"/>
      <c r="J25" s="1036"/>
      <c r="K25" s="1036"/>
      <c r="L25" s="1036"/>
      <c r="M25" s="1036"/>
      <c r="N25" s="1036"/>
      <c r="O25" s="1036"/>
      <c r="P25" s="1036"/>
      <c r="Q25" s="1036"/>
      <c r="R25" s="1036"/>
      <c r="S25" s="1036"/>
      <c r="T25" s="1036"/>
      <c r="U25" s="1036"/>
      <c r="V25" s="1036"/>
      <c r="W25" s="1036"/>
      <c r="X25" s="1036"/>
      <c r="Y25" s="1036"/>
      <c r="Z25" s="1036"/>
      <c r="AA25" s="1036"/>
      <c r="AB25" s="1036"/>
      <c r="AC25" s="1036"/>
      <c r="AD25" s="1036"/>
      <c r="AE25" s="1036"/>
      <c r="AF25" s="1036"/>
      <c r="AG25" s="1036"/>
      <c r="AH25" s="1036"/>
      <c r="AI25" s="1036"/>
      <c r="AJ25" s="1036"/>
      <c r="AK25" s="1036"/>
      <c r="AL25" s="1036"/>
      <c r="AM25" s="1036"/>
      <c r="AN25" s="1036"/>
      <c r="AO25" s="1036"/>
      <c r="AP25" s="1036"/>
      <c r="AQ25" s="1036"/>
      <c r="AR25" s="1036"/>
    </row>
    <row r="26" spans="1:48" ht="20.100000000000001" customHeight="1"/>
  </sheetData>
  <mergeCells count="103">
    <mergeCell ref="AB22:AD22"/>
    <mergeCell ref="AE23:AR23"/>
    <mergeCell ref="A24:AR24"/>
    <mergeCell ref="A25:AR25"/>
    <mergeCell ref="AE22:AR22"/>
    <mergeCell ref="A23:B23"/>
    <mergeCell ref="M23:U23"/>
    <mergeCell ref="V23:X23"/>
    <mergeCell ref="Y23:AA23"/>
    <mergeCell ref="AB23:AD23"/>
    <mergeCell ref="A22:B22"/>
    <mergeCell ref="M22:U22"/>
    <mergeCell ref="V22:X22"/>
    <mergeCell ref="Y22:AA22"/>
    <mergeCell ref="C22:J22"/>
    <mergeCell ref="C23:J23"/>
    <mergeCell ref="K22:L22"/>
    <mergeCell ref="K23:L23"/>
    <mergeCell ref="V20:X20"/>
    <mergeCell ref="Y20:AA20"/>
    <mergeCell ref="C20:J20"/>
    <mergeCell ref="C21:J21"/>
    <mergeCell ref="AB20:AD20"/>
    <mergeCell ref="AE20:AR20"/>
    <mergeCell ref="A21:B21"/>
    <mergeCell ref="M21:U21"/>
    <mergeCell ref="V21:X21"/>
    <mergeCell ref="K20:L20"/>
    <mergeCell ref="K21:L21"/>
    <mergeCell ref="Y21:AA21"/>
    <mergeCell ref="AB21:AD21"/>
    <mergeCell ref="AE21:AR21"/>
    <mergeCell ref="A20:B20"/>
    <mergeCell ref="M20:U20"/>
    <mergeCell ref="AB18:AD18"/>
    <mergeCell ref="AE18:AR18"/>
    <mergeCell ref="A19:B19"/>
    <mergeCell ref="M19:U19"/>
    <mergeCell ref="V19:X19"/>
    <mergeCell ref="Y19:AA19"/>
    <mergeCell ref="AB19:AD19"/>
    <mergeCell ref="AE19:AR19"/>
    <mergeCell ref="A18:B18"/>
    <mergeCell ref="M18:U18"/>
    <mergeCell ref="V18:X18"/>
    <mergeCell ref="Y18:AA18"/>
    <mergeCell ref="C18:J18"/>
    <mergeCell ref="C19:J19"/>
    <mergeCell ref="K18:L18"/>
    <mergeCell ref="K19:L19"/>
    <mergeCell ref="AB16:AD16"/>
    <mergeCell ref="AE16:AR16"/>
    <mergeCell ref="A17:B17"/>
    <mergeCell ref="M17:U17"/>
    <mergeCell ref="V17:X17"/>
    <mergeCell ref="Y17:AA17"/>
    <mergeCell ref="AB17:AD17"/>
    <mergeCell ref="AE17:AR17"/>
    <mergeCell ref="A16:B16"/>
    <mergeCell ref="M16:U16"/>
    <mergeCell ref="V16:X16"/>
    <mergeCell ref="Y16:AA16"/>
    <mergeCell ref="C17:J17"/>
    <mergeCell ref="C16:J16"/>
    <mergeCell ref="K16:L16"/>
    <mergeCell ref="K17:L17"/>
    <mergeCell ref="AE14:AR14"/>
    <mergeCell ref="A15:B15"/>
    <mergeCell ref="M15:U15"/>
    <mergeCell ref="V15:X15"/>
    <mergeCell ref="Y15:AA15"/>
    <mergeCell ref="AB15:AD15"/>
    <mergeCell ref="A14:B14"/>
    <mergeCell ref="M14:U14"/>
    <mergeCell ref="V14:X14"/>
    <mergeCell ref="Y14:AA14"/>
    <mergeCell ref="AB14:AD14"/>
    <mergeCell ref="AE15:AR15"/>
    <mergeCell ref="C14:J14"/>
    <mergeCell ref="C15:J15"/>
    <mergeCell ref="K14:L14"/>
    <mergeCell ref="K15:L15"/>
    <mergeCell ref="I3:AG3"/>
    <mergeCell ref="AI1:AR1"/>
    <mergeCell ref="A7:M7"/>
    <mergeCell ref="N7:AR7"/>
    <mergeCell ref="A8:M8"/>
    <mergeCell ref="N8:AR8"/>
    <mergeCell ref="A9:AR9"/>
    <mergeCell ref="C10:J13"/>
    <mergeCell ref="K10:L13"/>
    <mergeCell ref="A1:I1"/>
    <mergeCell ref="AE10:AR13"/>
    <mergeCell ref="V12:X13"/>
    <mergeCell ref="Y12:AA13"/>
    <mergeCell ref="AB12:AD12"/>
    <mergeCell ref="AB13:AD13"/>
    <mergeCell ref="A10:B13"/>
    <mergeCell ref="M10:U13"/>
    <mergeCell ref="V10:AD11"/>
    <mergeCell ref="A5:AR5"/>
    <mergeCell ref="A6:M6"/>
    <mergeCell ref="N6:AR6"/>
  </mergeCells>
  <phoneticPr fontId="3"/>
  <conditionalFormatting sqref="C14:C23 M14:AR23 K14:K23">
    <cfRule type="cellIs" dxfId="8" priority="2" operator="equal">
      <formula>""</formula>
    </cfRule>
  </conditionalFormatting>
  <conditionalFormatting sqref="N8:AR8">
    <cfRule type="cellIs" dxfId="7" priority="1" operator="equal">
      <formula>""</formula>
    </cfRule>
  </conditionalFormatting>
  <dataValidations count="2">
    <dataValidation type="list" allowBlank="1" showInputMessage="1" showErrorMessage="1" sqref="V14:AD23" xr:uid="{00000000-0002-0000-1E00-000000000000}">
      <formula1>$AT$15:$AT$16</formula1>
    </dataValidation>
    <dataValidation type="list" allowBlank="1" showInputMessage="1" showErrorMessage="1" sqref="K14:L23" xr:uid="{983A7075-1386-4D90-B93D-E1042D042A20}">
      <formula1>$AV$15:$AV$16</formula1>
    </dataValidation>
  </dataValidations>
  <printOptions horizontalCentered="1"/>
  <pageMargins left="0.25" right="0.25" top="0.75" bottom="0.75" header="0.3" footer="0.3"/>
  <pageSetup paperSize="9" scale="82" orientation="landscape"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6DFA2-97A7-44E9-AD51-8D4D0F340508}">
  <sheetPr>
    <tabColor rgb="FFFFFF00"/>
    <pageSetUpPr fitToPage="1"/>
  </sheetPr>
  <dimension ref="A1:M29"/>
  <sheetViews>
    <sheetView showGridLines="0" workbookViewId="0">
      <selection activeCell="I8" sqref="I8"/>
    </sheetView>
  </sheetViews>
  <sheetFormatPr defaultColWidth="8.75" defaultRowHeight="13.5"/>
  <cols>
    <col min="1" max="1" width="1.5" style="1" customWidth="1"/>
    <col min="2" max="6" width="8.75" style="1"/>
    <col min="7" max="7" width="12.375" style="1" customWidth="1"/>
    <col min="8" max="8" width="13.125" style="1" customWidth="1"/>
    <col min="9" max="9" width="14.875" style="1" customWidth="1"/>
    <col min="10" max="10" width="4.375" style="1" customWidth="1"/>
    <col min="11" max="11" width="8.75" style="1"/>
    <col min="12" max="12" width="19.625" style="1" customWidth="1"/>
    <col min="13" max="13" width="23.5" style="1" customWidth="1"/>
    <col min="14" max="16384" width="8.75" style="1"/>
  </cols>
  <sheetData>
    <row r="1" spans="2:9" ht="18.75">
      <c r="B1" s="416" t="s">
        <v>251</v>
      </c>
      <c r="C1" s="417"/>
      <c r="D1" s="415"/>
      <c r="H1" s="630"/>
      <c r="I1" s="631"/>
    </row>
    <row r="2" spans="2:9" ht="19.149999999999999" customHeight="1">
      <c r="F2" s="34"/>
      <c r="G2" s="418" t="s">
        <v>22</v>
      </c>
      <c r="H2" s="632"/>
      <c r="I2" s="633"/>
    </row>
    <row r="3" spans="2:9" ht="19.149999999999999" customHeight="1">
      <c r="B3" s="419" t="s">
        <v>381</v>
      </c>
      <c r="F3" s="34"/>
      <c r="G3" s="34"/>
      <c r="H3" s="34"/>
      <c r="I3" s="34"/>
    </row>
    <row r="4" spans="2:9" ht="19.149999999999999" customHeight="1">
      <c r="F4" s="420" t="s">
        <v>47</v>
      </c>
      <c r="G4" s="1046" t="str">
        <f>IF('　入力シート'!$C$8="","",'　入力シート'!$C$8)</f>
        <v/>
      </c>
      <c r="H4" s="624">
        <f>'　入力シート'!$C$8</f>
        <v>0</v>
      </c>
      <c r="I4" s="624">
        <f>'　入力シート'!$C$8</f>
        <v>0</v>
      </c>
    </row>
    <row r="5" spans="2:9" ht="19.149999999999999" customHeight="1">
      <c r="F5" s="420" t="s">
        <v>0</v>
      </c>
      <c r="G5" s="421" t="str">
        <f>"〒"&amp;IF('　入力シート'!$D$11="","",'　入力シート'!$D$11)</f>
        <v>〒</v>
      </c>
      <c r="H5" s="628"/>
      <c r="I5" s="629"/>
    </row>
    <row r="6" spans="2:9" ht="19.149999999999999" customHeight="1">
      <c r="F6" s="420"/>
      <c r="G6" s="628" t="str">
        <f>IF('　入力シート'!C12="","",'　入力シート'!C12)</f>
        <v/>
      </c>
      <c r="H6" s="629"/>
      <c r="I6" s="629"/>
    </row>
    <row r="7" spans="2:9" ht="19.149999999999999" customHeight="1">
      <c r="F7" s="420" t="s">
        <v>45</v>
      </c>
      <c r="G7" s="1049" t="str">
        <f>IF('　入力シート'!$C$6="","",'　入力シート'!$C$6)</f>
        <v/>
      </c>
      <c r="H7" s="624"/>
      <c r="I7" s="624"/>
    </row>
    <row r="8" spans="2:9" ht="19.149999999999999" customHeight="1">
      <c r="F8" s="420" t="s">
        <v>195</v>
      </c>
      <c r="G8" s="1" t="str">
        <f>IF('　入力シート'!C10="","",'　入力シート'!C10)</f>
        <v/>
      </c>
      <c r="H8" s="422" t="s">
        <v>382</v>
      </c>
      <c r="I8" s="1" t="str">
        <f>IF('　入力シート'!$C$8="","",'　入力シート'!$C$8)</f>
        <v/>
      </c>
    </row>
    <row r="9" spans="2:9" ht="19.149999999999999" customHeight="1"/>
    <row r="10" spans="2:9" ht="19.149999999999999" customHeight="1">
      <c r="B10" s="15"/>
      <c r="C10" s="15"/>
    </row>
    <row r="11" spans="2:9" ht="19.149999999999999" customHeight="1">
      <c r="B11" s="1050" t="s">
        <v>383</v>
      </c>
      <c r="C11" s="1051"/>
      <c r="D11" s="1051"/>
      <c r="E11" s="1051"/>
      <c r="F11" s="1051"/>
      <c r="G11" s="1051"/>
      <c r="H11" s="1051"/>
      <c r="I11" s="1051"/>
    </row>
    <row r="12" spans="2:9" ht="19.149999999999999" customHeight="1">
      <c r="C12" s="15"/>
      <c r="D12" s="15"/>
      <c r="E12" s="15"/>
      <c r="F12" s="15"/>
      <c r="G12" s="15"/>
      <c r="H12" s="15"/>
      <c r="I12" s="15"/>
    </row>
    <row r="13" spans="2:9" ht="19.149999999999999" customHeight="1">
      <c r="B13" s="423" t="s">
        <v>384</v>
      </c>
    </row>
    <row r="14" spans="2:9" ht="19.149999999999999" customHeight="1">
      <c r="B14" s="419" t="s">
        <v>385</v>
      </c>
    </row>
    <row r="15" spans="2:9" ht="19.149999999999999" customHeight="1">
      <c r="B15" s="419" t="s">
        <v>181</v>
      </c>
    </row>
    <row r="16" spans="2:9" ht="19.149999999999999" customHeight="1"/>
    <row r="17" spans="1:13" ht="19.149999999999999" customHeight="1"/>
    <row r="18" spans="1:13" ht="19.149999999999999" customHeight="1">
      <c r="B18" s="1052" t="s">
        <v>252</v>
      </c>
      <c r="C18" s="622"/>
      <c r="D18" s="622"/>
      <c r="L18" s="1047"/>
      <c r="M18" s="1048"/>
    </row>
    <row r="19" spans="1:13" ht="19.149999999999999" customHeight="1">
      <c r="C19" s="1046" t="s">
        <v>253</v>
      </c>
      <c r="D19" s="624"/>
      <c r="E19" s="624"/>
      <c r="L19" s="1047"/>
      <c r="M19" s="1048"/>
    </row>
    <row r="20" spans="1:13" s="130" customFormat="1" ht="23.25" customHeight="1">
      <c r="B20" s="1"/>
      <c r="L20" s="207"/>
      <c r="M20" s="207"/>
    </row>
    <row r="21" spans="1:13" s="130" customFormat="1" ht="23.25" customHeight="1">
      <c r="B21" s="1"/>
      <c r="L21" s="207"/>
      <c r="M21" s="207"/>
    </row>
    <row r="22" spans="1:13" s="130" customFormat="1" ht="23.25" customHeight="1">
      <c r="L22" s="207"/>
      <c r="M22" s="207"/>
    </row>
    <row r="23" spans="1:13" s="130" customFormat="1" ht="23.25" customHeight="1">
      <c r="L23" s="207"/>
      <c r="M23" s="207"/>
    </row>
    <row r="24" spans="1:13" s="130" customFormat="1" ht="23.25" customHeight="1">
      <c r="L24" s="207"/>
      <c r="M24" s="207"/>
    </row>
    <row r="25" spans="1:13" ht="15" customHeight="1">
      <c r="A25" s="99"/>
      <c r="L25" s="162"/>
      <c r="M25" s="163"/>
    </row>
    <row r="26" spans="1:13" ht="15" customHeight="1">
      <c r="A26" s="99"/>
      <c r="L26" s="162"/>
      <c r="M26" s="163"/>
    </row>
    <row r="27" spans="1:13" ht="15" customHeight="1">
      <c r="A27" s="99"/>
      <c r="L27" s="162"/>
      <c r="M27" s="163"/>
    </row>
    <row r="28" spans="1:13" ht="15" customHeight="1">
      <c r="A28" s="99"/>
      <c r="L28" s="162"/>
      <c r="M28" s="163"/>
    </row>
    <row r="29" spans="1:13" ht="15" customHeight="1">
      <c r="A29" s="99"/>
      <c r="L29" s="162"/>
      <c r="M29" s="163"/>
    </row>
  </sheetData>
  <mergeCells count="11">
    <mergeCell ref="L18:M18"/>
    <mergeCell ref="L19:M19"/>
    <mergeCell ref="G7:I7"/>
    <mergeCell ref="B11:I11"/>
    <mergeCell ref="B18:D18"/>
    <mergeCell ref="C19:E19"/>
    <mergeCell ref="H1:I1"/>
    <mergeCell ref="H2:I2"/>
    <mergeCell ref="G4:I4"/>
    <mergeCell ref="H5:I5"/>
    <mergeCell ref="G6:I6"/>
  </mergeCells>
  <phoneticPr fontId="3"/>
  <pageMargins left="0.23622047244094491" right="0.23622047244094491" top="0.55118110236220474" bottom="0.35433070866141736"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0276" r:id="rId4" name="Check Box 4">
              <controlPr defaultSize="0" autoFill="0" autoLine="0" autoPict="0">
                <anchor moveWithCells="1">
                  <from>
                    <xdr:col>4</xdr:col>
                    <xdr:colOff>57150</xdr:colOff>
                    <xdr:row>18</xdr:row>
                    <xdr:rowOff>0</xdr:rowOff>
                  </from>
                  <to>
                    <xdr:col>5</xdr:col>
                    <xdr:colOff>390525</xdr:colOff>
                    <xdr:row>19</xdr:row>
                    <xdr:rowOff>9525</xdr:rowOff>
                  </to>
                </anchor>
              </controlPr>
            </control>
          </mc:Choice>
        </mc:AlternateContent>
        <mc:AlternateContent xmlns:mc="http://schemas.openxmlformats.org/markup-compatibility/2006">
          <mc:Choice Requires="x14">
            <control shapeId="310277" r:id="rId5" name="Check Box 5">
              <controlPr defaultSize="0" autoFill="0" autoLine="0" autoPict="0">
                <anchor moveWithCells="1">
                  <from>
                    <xdr:col>4</xdr:col>
                    <xdr:colOff>57150</xdr:colOff>
                    <xdr:row>19</xdr:row>
                    <xdr:rowOff>57150</xdr:rowOff>
                  </from>
                  <to>
                    <xdr:col>6</xdr:col>
                    <xdr:colOff>152400</xdr:colOff>
                    <xdr:row>20</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EF2E5-A643-4514-8BD4-41438C06A7B3}">
  <sheetPr>
    <tabColor rgb="FF0000FF"/>
  </sheetPr>
  <dimension ref="A1"/>
  <sheetViews>
    <sheetView workbookViewId="0">
      <selection activeCell="E5" sqref="E5"/>
    </sheetView>
  </sheetViews>
  <sheetFormatPr defaultRowHeight="18.75"/>
  <sheetData/>
  <phoneticPr fontId="3"/>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BC7CA-A172-4CC6-85C8-568CA3FA9164}">
  <sheetPr>
    <tabColor rgb="FF0000FF"/>
    <pageSetUpPr fitToPage="1"/>
  </sheetPr>
  <dimension ref="A1:M35"/>
  <sheetViews>
    <sheetView showGridLines="0" workbookViewId="0">
      <selection activeCell="H1" sqref="H1:I1"/>
    </sheetView>
  </sheetViews>
  <sheetFormatPr defaultColWidth="8.75" defaultRowHeight="13.5"/>
  <cols>
    <col min="1" max="6" width="8.75" style="1"/>
    <col min="7" max="8" width="9.625" style="1" customWidth="1"/>
    <col min="9" max="9" width="11.75" style="1" customWidth="1"/>
    <col min="10" max="11" width="8.75" style="1"/>
    <col min="12" max="12" width="19.625" style="1" customWidth="1"/>
    <col min="13" max="13" width="44.375" style="1" customWidth="1"/>
    <col min="14" max="16384" width="8.75" style="1"/>
  </cols>
  <sheetData>
    <row r="1" spans="1:10" ht="18.75">
      <c r="A1" s="1081" t="s">
        <v>88</v>
      </c>
      <c r="B1" s="1082"/>
      <c r="C1" s="69" t="s">
        <v>210</v>
      </c>
      <c r="D1" s="70"/>
      <c r="E1" s="43"/>
      <c r="H1" s="1071"/>
      <c r="I1" s="1072"/>
    </row>
    <row r="2" spans="1:10" ht="19.149999999999999" customHeight="1">
      <c r="A2" s="2"/>
      <c r="G2" s="1" t="s">
        <v>109</v>
      </c>
      <c r="H2" s="1083"/>
      <c r="I2" s="624"/>
    </row>
    <row r="3" spans="1:10" ht="19.149999999999999" customHeight="1">
      <c r="A3" s="1046" t="s">
        <v>220</v>
      </c>
      <c r="B3" s="624"/>
      <c r="C3" s="624"/>
      <c r="D3" s="624"/>
      <c r="E3" s="624"/>
    </row>
    <row r="4" spans="1:10" ht="19.149999999999999" customHeight="1">
      <c r="F4" s="71" t="s">
        <v>47</v>
      </c>
      <c r="G4" s="1046" t="str">
        <f>IF('　入力シート'!$C$8="","",'　入力シート'!$C$8)</f>
        <v/>
      </c>
      <c r="H4" s="624">
        <f>'　入力シート'!$C$8</f>
        <v>0</v>
      </c>
      <c r="I4" s="624">
        <f>'　入力シート'!$C$8</f>
        <v>0</v>
      </c>
    </row>
    <row r="5" spans="1:10" ht="19.149999999999999" customHeight="1">
      <c r="F5" s="71" t="s">
        <v>0</v>
      </c>
      <c r="G5" s="72" t="s">
        <v>1</v>
      </c>
      <c r="H5" s="1049" t="str">
        <f>IF('　入力シート'!$D$11="","",'　入力シート'!$D$11)</f>
        <v/>
      </c>
      <c r="I5" s="624"/>
    </row>
    <row r="6" spans="1:10" ht="19.149999999999999" customHeight="1">
      <c r="F6" s="71"/>
      <c r="G6" s="1084" t="str">
        <f>IF('　入力シート'!$C$12="","",'　入力シート'!$C$12)</f>
        <v/>
      </c>
      <c r="H6" s="624"/>
      <c r="I6" s="624"/>
    </row>
    <row r="7" spans="1:10" ht="19.149999999999999" customHeight="1">
      <c r="F7" s="71" t="s">
        <v>45</v>
      </c>
      <c r="G7" s="1049" t="str">
        <f>IF('　入力シート'!$C$6="","",'　入力シート'!$C$6)</f>
        <v/>
      </c>
      <c r="H7" s="624"/>
      <c r="I7" s="624"/>
    </row>
    <row r="8" spans="1:10" ht="19.149999999999999" customHeight="1">
      <c r="F8" s="71" t="s">
        <v>195</v>
      </c>
      <c r="G8" s="1" t="str">
        <f>IF('　入力シート'!C10="","",'　入力シート'!C10)</f>
        <v/>
      </c>
      <c r="H8" s="71" t="s">
        <v>326</v>
      </c>
      <c r="I8" s="1" t="str">
        <f>IF('　入力シート'!$C$8="","",'　入力シート'!$C$8)</f>
        <v/>
      </c>
    </row>
    <row r="9" spans="1:10" ht="19.149999999999999" customHeight="1"/>
    <row r="10" spans="1:10" ht="19.149999999999999" customHeight="1">
      <c r="B10" s="1079" t="s">
        <v>78</v>
      </c>
      <c r="C10" s="1080"/>
      <c r="D10" s="1080"/>
      <c r="E10" s="1080"/>
      <c r="F10" s="1080"/>
      <c r="G10" s="624"/>
      <c r="H10" s="624"/>
      <c r="I10" s="624"/>
    </row>
    <row r="11" spans="1:10" ht="19.149999999999999" customHeight="1"/>
    <row r="12" spans="1:10" ht="19.149999999999999" customHeight="1">
      <c r="B12" s="423" t="s">
        <v>395</v>
      </c>
    </row>
    <row r="13" spans="1:10" ht="19.149999999999999" customHeight="1">
      <c r="A13" s="645" t="s">
        <v>396</v>
      </c>
      <c r="B13" s="1085"/>
      <c r="C13" s="1085"/>
      <c r="D13" s="1085"/>
      <c r="E13" s="1085"/>
      <c r="F13" s="1085"/>
      <c r="G13" s="1085"/>
      <c r="H13" s="1085"/>
      <c r="I13" s="1085"/>
      <c r="J13" s="1085"/>
    </row>
    <row r="14" spans="1:10" ht="13.5" customHeight="1">
      <c r="B14" s="1074"/>
      <c r="C14" s="1075"/>
      <c r="D14" s="1075"/>
      <c r="E14" s="1075"/>
      <c r="F14" s="1075"/>
      <c r="G14" s="1075"/>
      <c r="H14" s="1075"/>
      <c r="I14" s="1075"/>
    </row>
    <row r="15" spans="1:10" ht="19.149999999999999" customHeight="1">
      <c r="F15" s="1" t="s">
        <v>37</v>
      </c>
    </row>
    <row r="16" spans="1:10" ht="19.149999999999999" customHeight="1"/>
    <row r="17" spans="2:10" ht="19.149999999999999" customHeight="1">
      <c r="B17" s="1" t="s">
        <v>102</v>
      </c>
      <c r="D17" s="73" t="s">
        <v>91</v>
      </c>
    </row>
    <row r="18" spans="2:10" ht="44.25" customHeight="1">
      <c r="C18" s="1076"/>
      <c r="D18" s="1077"/>
      <c r="E18" s="1077"/>
      <c r="F18" s="1077"/>
      <c r="G18" s="1077"/>
      <c r="H18" s="1077"/>
      <c r="I18" s="1078"/>
    </row>
    <row r="19" spans="2:10" ht="10.5" customHeight="1"/>
    <row r="20" spans="2:10" ht="19.149999999999999" customHeight="1">
      <c r="B20" s="1" t="s">
        <v>79</v>
      </c>
    </row>
    <row r="21" spans="2:10" ht="44.25" customHeight="1">
      <c r="C21" s="1076"/>
      <c r="D21" s="1077"/>
      <c r="E21" s="1077"/>
      <c r="F21" s="1077"/>
      <c r="G21" s="1077"/>
      <c r="H21" s="1077"/>
      <c r="I21" s="1078"/>
    </row>
    <row r="22" spans="2:10" ht="11.25" customHeight="1"/>
    <row r="23" spans="2:10" ht="19.149999999999999" customHeight="1">
      <c r="B23" s="1" t="s">
        <v>221</v>
      </c>
    </row>
    <row r="24" spans="2:10" ht="8.25" customHeight="1"/>
    <row r="25" spans="2:10" ht="19.149999999999999" customHeight="1">
      <c r="D25" s="73" t="s">
        <v>230</v>
      </c>
    </row>
    <row r="26" spans="2:10" ht="29.25" customHeight="1" thickBot="1">
      <c r="C26" s="1064" t="s">
        <v>46</v>
      </c>
      <c r="D26" s="1073"/>
      <c r="E26" s="1064" t="s">
        <v>18</v>
      </c>
      <c r="F26" s="1065"/>
      <c r="G26" s="1065"/>
      <c r="H26" s="1066"/>
      <c r="I26" s="146" t="s">
        <v>175</v>
      </c>
    </row>
    <row r="27" spans="2:10" ht="24.75" customHeight="1" thickTop="1">
      <c r="B27" s="1">
        <v>1</v>
      </c>
      <c r="C27" s="1070" t="s">
        <v>209</v>
      </c>
      <c r="D27" s="1069"/>
      <c r="E27" s="1062" t="s">
        <v>216</v>
      </c>
      <c r="F27" s="1063"/>
      <c r="G27" s="1063"/>
      <c r="H27" s="814"/>
      <c r="I27" s="145"/>
      <c r="J27" s="35"/>
    </row>
    <row r="28" spans="2:10" ht="24.75" customHeight="1">
      <c r="B28" s="1">
        <v>2</v>
      </c>
      <c r="C28" s="1070" t="s">
        <v>208</v>
      </c>
      <c r="D28" s="1069"/>
      <c r="E28" s="1067" t="s">
        <v>121</v>
      </c>
      <c r="F28" s="1068"/>
      <c r="G28" s="1068"/>
      <c r="H28" s="1069"/>
      <c r="I28" s="127"/>
    </row>
    <row r="29" spans="2:10" ht="24.75" customHeight="1">
      <c r="B29" s="1">
        <v>3</v>
      </c>
      <c r="C29" s="1053" t="s">
        <v>202</v>
      </c>
      <c r="D29" s="814"/>
      <c r="E29" s="1062" t="s">
        <v>173</v>
      </c>
      <c r="F29" s="1063"/>
      <c r="G29" s="1063"/>
      <c r="H29" s="814"/>
      <c r="I29" s="145"/>
      <c r="J29" s="35"/>
    </row>
    <row r="30" spans="2:10" ht="24.75" customHeight="1">
      <c r="B30" s="1">
        <v>4</v>
      </c>
      <c r="C30" s="1053" t="s">
        <v>107</v>
      </c>
      <c r="D30" s="814"/>
      <c r="E30" s="1062" t="s">
        <v>25</v>
      </c>
      <c r="F30" s="1063"/>
      <c r="G30" s="1063"/>
      <c r="H30" s="814"/>
      <c r="I30" s="145"/>
      <c r="J30" s="35"/>
    </row>
    <row r="31" spans="2:10" ht="24.75" customHeight="1">
      <c r="B31" s="1">
        <v>5</v>
      </c>
      <c r="C31" s="1053" t="s">
        <v>171</v>
      </c>
      <c r="D31" s="814"/>
      <c r="E31" s="1062" t="s">
        <v>172</v>
      </c>
      <c r="F31" s="1063"/>
      <c r="G31" s="1063"/>
      <c r="H31" s="814"/>
      <c r="I31" s="145"/>
      <c r="J31" s="35"/>
    </row>
    <row r="32" spans="2:10" ht="24.75" customHeight="1">
      <c r="B32" s="1">
        <v>6</v>
      </c>
      <c r="C32" s="1053" t="s">
        <v>77</v>
      </c>
      <c r="D32" s="814"/>
      <c r="E32" s="1062" t="s">
        <v>53</v>
      </c>
      <c r="F32" s="1063"/>
      <c r="G32" s="1063"/>
      <c r="H32" s="814"/>
      <c r="I32" s="145"/>
      <c r="J32" s="35"/>
    </row>
    <row r="33" spans="3:13" ht="36" customHeight="1">
      <c r="C33" s="1054" t="s">
        <v>198</v>
      </c>
      <c r="D33" s="1055"/>
      <c r="E33" s="1055"/>
      <c r="F33" s="1055"/>
      <c r="G33" s="1055"/>
      <c r="H33" s="1055"/>
      <c r="I33" s="1055"/>
      <c r="J33" s="128"/>
      <c r="K33" s="128"/>
      <c r="L33" s="147"/>
      <c r="M33" s="148"/>
    </row>
    <row r="34" spans="3:13">
      <c r="C34" s="1056"/>
      <c r="D34" s="1057"/>
      <c r="E34" s="1057"/>
      <c r="F34" s="1057"/>
      <c r="G34" s="1057"/>
      <c r="H34" s="1057"/>
      <c r="I34" s="1058"/>
      <c r="J34" s="128"/>
      <c r="K34" s="128"/>
      <c r="L34" s="128"/>
      <c r="M34" s="128"/>
    </row>
    <row r="35" spans="3:13" ht="94.5" customHeight="1">
      <c r="C35" s="1059"/>
      <c r="D35" s="1060"/>
      <c r="E35" s="1060"/>
      <c r="F35" s="1060"/>
      <c r="G35" s="1060"/>
      <c r="H35" s="1060"/>
      <c r="I35" s="1061"/>
      <c r="J35" s="128"/>
      <c r="K35" s="128"/>
      <c r="L35" s="128"/>
      <c r="M35" s="128"/>
    </row>
  </sheetData>
  <mergeCells count="29">
    <mergeCell ref="H1:I1"/>
    <mergeCell ref="C26:D26"/>
    <mergeCell ref="B14:I14"/>
    <mergeCell ref="C18:I18"/>
    <mergeCell ref="C21:I21"/>
    <mergeCell ref="B10:I10"/>
    <mergeCell ref="A1:B1"/>
    <mergeCell ref="H2:I2"/>
    <mergeCell ref="G4:I4"/>
    <mergeCell ref="H5:I5"/>
    <mergeCell ref="G6:I6"/>
    <mergeCell ref="G7:I7"/>
    <mergeCell ref="A3:E3"/>
    <mergeCell ref="A13:J13"/>
    <mergeCell ref="C32:D32"/>
    <mergeCell ref="C33:I33"/>
    <mergeCell ref="C34:I35"/>
    <mergeCell ref="E32:H32"/>
    <mergeCell ref="E26:H26"/>
    <mergeCell ref="E27:H27"/>
    <mergeCell ref="C30:D30"/>
    <mergeCell ref="C31:D31"/>
    <mergeCell ref="E28:H28"/>
    <mergeCell ref="E29:H29"/>
    <mergeCell ref="E30:H30"/>
    <mergeCell ref="E31:H31"/>
    <mergeCell ref="C27:D27"/>
    <mergeCell ref="C28:D28"/>
    <mergeCell ref="C29:D29"/>
  </mergeCells>
  <phoneticPr fontId="3"/>
  <conditionalFormatting sqref="C18:I18 C21:I21">
    <cfRule type="cellIs" dxfId="6" priority="8" operator="equal">
      <formula>""</formula>
    </cfRule>
  </conditionalFormatting>
  <conditionalFormatting sqref="H2:I2">
    <cfRule type="cellIs" dxfId="5" priority="4" operator="equal">
      <formula>""</formula>
    </cfRule>
  </conditionalFormatting>
  <pageMargins left="0.23622047244094491" right="0.23622047244094491" top="0.35433070866141736" bottom="0.15748031496062992" header="0" footer="0"/>
  <pageSetup paperSize="9" scale="9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9073" r:id="rId4" name="Check Box 1">
              <controlPr defaultSize="0" autoFill="0" autoLine="0" autoPict="0">
                <anchor moveWithCells="1">
                  <from>
                    <xdr:col>8</xdr:col>
                    <xdr:colOff>295275</xdr:colOff>
                    <xdr:row>27</xdr:row>
                    <xdr:rowOff>47625</xdr:rowOff>
                  </from>
                  <to>
                    <xdr:col>8</xdr:col>
                    <xdr:colOff>600075</xdr:colOff>
                    <xdr:row>27</xdr:row>
                    <xdr:rowOff>295275</xdr:rowOff>
                  </to>
                </anchor>
              </controlPr>
            </control>
          </mc:Choice>
        </mc:AlternateContent>
        <mc:AlternateContent xmlns:mc="http://schemas.openxmlformats.org/markup-compatibility/2006">
          <mc:Choice Requires="x14">
            <control shapeId="259074" r:id="rId5" name="Check Box 2">
              <controlPr defaultSize="0" autoFill="0" autoLine="0" autoPict="0">
                <anchor moveWithCells="1">
                  <from>
                    <xdr:col>8</xdr:col>
                    <xdr:colOff>295275</xdr:colOff>
                    <xdr:row>28</xdr:row>
                    <xdr:rowOff>47625</xdr:rowOff>
                  </from>
                  <to>
                    <xdr:col>8</xdr:col>
                    <xdr:colOff>600075</xdr:colOff>
                    <xdr:row>28</xdr:row>
                    <xdr:rowOff>295275</xdr:rowOff>
                  </to>
                </anchor>
              </controlPr>
            </control>
          </mc:Choice>
        </mc:AlternateContent>
        <mc:AlternateContent xmlns:mc="http://schemas.openxmlformats.org/markup-compatibility/2006">
          <mc:Choice Requires="x14">
            <control shapeId="259075" r:id="rId6" name="Check Box 3">
              <controlPr defaultSize="0" autoFill="0" autoLine="0" autoPict="0">
                <anchor moveWithCells="1">
                  <from>
                    <xdr:col>8</xdr:col>
                    <xdr:colOff>295275</xdr:colOff>
                    <xdr:row>29</xdr:row>
                    <xdr:rowOff>47625</xdr:rowOff>
                  </from>
                  <to>
                    <xdr:col>8</xdr:col>
                    <xdr:colOff>600075</xdr:colOff>
                    <xdr:row>29</xdr:row>
                    <xdr:rowOff>295275</xdr:rowOff>
                  </to>
                </anchor>
              </controlPr>
            </control>
          </mc:Choice>
        </mc:AlternateContent>
        <mc:AlternateContent xmlns:mc="http://schemas.openxmlformats.org/markup-compatibility/2006">
          <mc:Choice Requires="x14">
            <control shapeId="259076" r:id="rId7" name="Check Box 4">
              <controlPr defaultSize="0" autoFill="0" autoLine="0" autoPict="0">
                <anchor moveWithCells="1">
                  <from>
                    <xdr:col>8</xdr:col>
                    <xdr:colOff>295275</xdr:colOff>
                    <xdr:row>30</xdr:row>
                    <xdr:rowOff>47625</xdr:rowOff>
                  </from>
                  <to>
                    <xdr:col>8</xdr:col>
                    <xdr:colOff>600075</xdr:colOff>
                    <xdr:row>30</xdr:row>
                    <xdr:rowOff>295275</xdr:rowOff>
                  </to>
                </anchor>
              </controlPr>
            </control>
          </mc:Choice>
        </mc:AlternateContent>
        <mc:AlternateContent xmlns:mc="http://schemas.openxmlformats.org/markup-compatibility/2006">
          <mc:Choice Requires="x14">
            <control shapeId="259077" r:id="rId8" name="Check Box 5">
              <controlPr defaultSize="0" autoFill="0" autoLine="0" autoPict="0">
                <anchor moveWithCells="1">
                  <from>
                    <xdr:col>8</xdr:col>
                    <xdr:colOff>295275</xdr:colOff>
                    <xdr:row>26</xdr:row>
                    <xdr:rowOff>47625</xdr:rowOff>
                  </from>
                  <to>
                    <xdr:col>8</xdr:col>
                    <xdr:colOff>600075</xdr:colOff>
                    <xdr:row>26</xdr:row>
                    <xdr:rowOff>295275</xdr:rowOff>
                  </to>
                </anchor>
              </controlPr>
            </control>
          </mc:Choice>
        </mc:AlternateContent>
        <mc:AlternateContent xmlns:mc="http://schemas.openxmlformats.org/markup-compatibility/2006">
          <mc:Choice Requires="x14">
            <control shapeId="259078" r:id="rId9" name="Check Box 6">
              <controlPr defaultSize="0" autoFill="0" autoLine="0" autoPict="0">
                <anchor moveWithCells="1">
                  <from>
                    <xdr:col>8</xdr:col>
                    <xdr:colOff>295275</xdr:colOff>
                    <xdr:row>31</xdr:row>
                    <xdr:rowOff>47625</xdr:rowOff>
                  </from>
                  <to>
                    <xdr:col>8</xdr:col>
                    <xdr:colOff>600075</xdr:colOff>
                    <xdr:row>31</xdr:row>
                    <xdr:rowOff>295275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E81F8-5FA8-44BC-906A-61A7E58A9511}">
  <sheetPr>
    <tabColor rgb="FF0000FF"/>
    <pageSetUpPr fitToPage="1"/>
  </sheetPr>
  <dimension ref="A1:M36"/>
  <sheetViews>
    <sheetView showGridLines="0" workbookViewId="0">
      <selection activeCell="G8" sqref="G8"/>
    </sheetView>
  </sheetViews>
  <sheetFormatPr defaultColWidth="8.75" defaultRowHeight="13.5"/>
  <cols>
    <col min="1" max="2" width="8.75" style="1"/>
    <col min="3" max="3" width="6.5" style="1" customWidth="1"/>
    <col min="4" max="6" width="8.75" style="1"/>
    <col min="7" max="7" width="11" style="1" customWidth="1"/>
    <col min="8" max="8" width="8.75" style="1"/>
    <col min="9" max="9" width="11.75" style="1" customWidth="1"/>
    <col min="10" max="11" width="8.75" style="1"/>
    <col min="12" max="12" width="19.625" style="1" customWidth="1"/>
    <col min="13" max="13" width="27.375" style="1" customWidth="1"/>
    <col min="14" max="16384" width="8.75" style="1"/>
  </cols>
  <sheetData>
    <row r="1" spans="1:10" ht="18.75">
      <c r="A1" s="1081" t="s">
        <v>242</v>
      </c>
      <c r="B1" s="1082"/>
      <c r="C1" s="197" t="s">
        <v>210</v>
      </c>
      <c r="D1" s="70"/>
      <c r="E1" s="194"/>
      <c r="H1" s="1071"/>
      <c r="I1" s="1072"/>
    </row>
    <row r="2" spans="1:10" ht="19.149999999999999" customHeight="1">
      <c r="A2" s="2"/>
      <c r="G2" s="1" t="s">
        <v>22</v>
      </c>
      <c r="H2" s="1083"/>
      <c r="I2" s="624"/>
    </row>
    <row r="3" spans="1:10" ht="19.149999999999999" customHeight="1">
      <c r="A3" s="1086" t="s">
        <v>219</v>
      </c>
      <c r="B3" s="1087"/>
      <c r="C3" s="1087"/>
      <c r="D3" s="1087"/>
    </row>
    <row r="4" spans="1:10" ht="19.149999999999999" customHeight="1">
      <c r="F4" s="71" t="s">
        <v>47</v>
      </c>
      <c r="G4" s="1046" t="str">
        <f>IF('　入力シート'!$C$8="","",'　入力シート'!$C$8)</f>
        <v/>
      </c>
      <c r="H4" s="624">
        <f>'　入力シート'!$C$8</f>
        <v>0</v>
      </c>
      <c r="I4" s="624">
        <f>'　入力シート'!$C$8</f>
        <v>0</v>
      </c>
    </row>
    <row r="5" spans="1:10" ht="19.149999999999999" customHeight="1">
      <c r="F5" s="71" t="s">
        <v>0</v>
      </c>
      <c r="G5" s="72" t="s">
        <v>1</v>
      </c>
      <c r="H5" s="1049" t="str">
        <f>IF('　入力シート'!$D$11="","",'　入力シート'!$D$11)</f>
        <v/>
      </c>
      <c r="I5" s="624"/>
    </row>
    <row r="6" spans="1:10" ht="19.149999999999999" customHeight="1">
      <c r="F6" s="71"/>
      <c r="G6" s="1084" t="str">
        <f>IF('　入力シート'!$C$12="","",'　入力シート'!$C$12)</f>
        <v/>
      </c>
      <c r="H6" s="624"/>
      <c r="I6" s="624"/>
    </row>
    <row r="7" spans="1:10" ht="19.149999999999999" customHeight="1">
      <c r="F7" s="71" t="s">
        <v>45</v>
      </c>
      <c r="G7" s="1049" t="str">
        <f>IF('　入力シート'!$C$6="","",'　入力シート'!$C$6)</f>
        <v/>
      </c>
      <c r="H7" s="624"/>
      <c r="I7" s="624"/>
    </row>
    <row r="8" spans="1:10" ht="19.149999999999999" customHeight="1">
      <c r="F8" s="71" t="s">
        <v>195</v>
      </c>
      <c r="G8" s="1" t="str">
        <f>IF('　入力シート'!C10="","",'　入力シート'!C10)</f>
        <v/>
      </c>
      <c r="H8" s="71" t="s">
        <v>326</v>
      </c>
      <c r="I8" s="1" t="str">
        <f>IF('　入力シート'!$C$8="","",'　入力シート'!$C$8)</f>
        <v/>
      </c>
    </row>
    <row r="9" spans="1:10" ht="19.149999999999999" customHeight="1"/>
    <row r="10" spans="1:10" ht="19.149999999999999" customHeight="1">
      <c r="B10" s="1079" t="s">
        <v>241</v>
      </c>
      <c r="C10" s="1080"/>
      <c r="D10" s="1080"/>
      <c r="E10" s="1080"/>
      <c r="F10" s="1080"/>
      <c r="G10" s="624"/>
      <c r="H10" s="624"/>
      <c r="I10" s="624"/>
    </row>
    <row r="11" spans="1:10" ht="11.25" customHeight="1"/>
    <row r="12" spans="1:10" ht="19.149999999999999" customHeight="1">
      <c r="C12" s="15"/>
      <c r="D12" s="15"/>
      <c r="E12" s="15"/>
      <c r="F12" s="15"/>
      <c r="G12" s="15"/>
      <c r="H12" s="15"/>
      <c r="I12" s="15"/>
    </row>
    <row r="13" spans="1:10" ht="19.149999999999999" customHeight="1">
      <c r="B13" s="423" t="s">
        <v>395</v>
      </c>
    </row>
    <row r="14" spans="1:10" ht="19.149999999999999" customHeight="1">
      <c r="A14" s="645" t="s">
        <v>397</v>
      </c>
      <c r="B14" s="1085"/>
      <c r="C14" s="1085"/>
      <c r="D14" s="1085"/>
      <c r="E14" s="1085"/>
      <c r="F14" s="1085"/>
      <c r="G14" s="1085"/>
      <c r="H14" s="1085"/>
      <c r="I14" s="1085"/>
      <c r="J14" s="1085"/>
    </row>
    <row r="15" spans="1:10" ht="24.75" customHeight="1">
      <c r="B15" s="1074"/>
      <c r="C15" s="1075"/>
      <c r="D15" s="1075"/>
      <c r="E15" s="1075"/>
      <c r="F15" s="1075"/>
      <c r="G15" s="1075"/>
      <c r="H15" s="1075"/>
      <c r="I15" s="1075"/>
    </row>
    <row r="16" spans="1:10" ht="19.149999999999999" customHeight="1">
      <c r="F16" s="1" t="s">
        <v>37</v>
      </c>
    </row>
    <row r="17" spans="2:13" ht="19.149999999999999" customHeight="1"/>
    <row r="18" spans="2:13" ht="19.149999999999999" customHeight="1">
      <c r="B18" s="1" t="s">
        <v>102</v>
      </c>
      <c r="D18" s="73" t="s">
        <v>91</v>
      </c>
    </row>
    <row r="19" spans="2:13" ht="19.149999999999999" customHeight="1">
      <c r="D19" s="73"/>
    </row>
    <row r="20" spans="2:13" ht="19.149999999999999" customHeight="1">
      <c r="D20" s="1" t="s">
        <v>243</v>
      </c>
    </row>
    <row r="21" spans="2:13" ht="19.149999999999999" customHeight="1">
      <c r="D21" s="1" t="s">
        <v>244</v>
      </c>
    </row>
    <row r="22" spans="2:13" ht="19.149999999999999" customHeight="1">
      <c r="D22" s="1" t="s">
        <v>245</v>
      </c>
    </row>
    <row r="23" spans="2:13" ht="19.149999999999999" customHeight="1">
      <c r="D23" s="1" t="s">
        <v>246</v>
      </c>
    </row>
    <row r="24" spans="2:13" ht="19.149999999999999" customHeight="1">
      <c r="C24" s="1" t="s">
        <v>247</v>
      </c>
    </row>
    <row r="25" spans="2:13" ht="44.25" customHeight="1">
      <c r="C25" s="1076"/>
      <c r="D25" s="1077"/>
      <c r="E25" s="1077"/>
      <c r="F25" s="1077"/>
      <c r="G25" s="1077"/>
      <c r="H25" s="1077"/>
      <c r="I25" s="1078"/>
    </row>
    <row r="26" spans="2:13" ht="10.5" customHeight="1"/>
    <row r="27" spans="2:13" ht="19.149999999999999" customHeight="1">
      <c r="B27" s="1" t="s">
        <v>79</v>
      </c>
    </row>
    <row r="28" spans="2:13" ht="44.25" customHeight="1">
      <c r="C28" s="1076"/>
      <c r="D28" s="1077"/>
      <c r="E28" s="1077"/>
      <c r="F28" s="1077"/>
      <c r="G28" s="1077"/>
      <c r="H28" s="1077"/>
      <c r="I28" s="1078"/>
    </row>
    <row r="29" spans="2:13" ht="11.25" customHeight="1">
      <c r="L29" s="200"/>
    </row>
    <row r="30" spans="2:13" ht="19.149999999999999" customHeight="1">
      <c r="B30" s="1" t="s">
        <v>221</v>
      </c>
      <c r="F30" s="73" t="s">
        <v>230</v>
      </c>
      <c r="L30" s="201"/>
    </row>
    <row r="31" spans="2:13" ht="8.25" customHeight="1">
      <c r="J31" s="198"/>
      <c r="K31" s="198"/>
      <c r="L31" s="201"/>
      <c r="M31" s="202"/>
    </row>
    <row r="32" spans="2:13" ht="19.149999999999999" customHeight="1">
      <c r="D32" s="195" t="s">
        <v>248</v>
      </c>
    </row>
    <row r="33" spans="3:13" ht="19.149999999999999" customHeight="1">
      <c r="D33" s="1" t="s">
        <v>249</v>
      </c>
    </row>
    <row r="34" spans="3:13" ht="44.25" customHeight="1">
      <c r="C34" s="1076"/>
      <c r="D34" s="1077"/>
      <c r="E34" s="1077"/>
      <c r="F34" s="1077"/>
      <c r="G34" s="1077"/>
      <c r="H34" s="1077"/>
      <c r="I34" s="1078"/>
    </row>
    <row r="35" spans="3:13" ht="18.75">
      <c r="C35" s="203"/>
      <c r="D35" s="203"/>
      <c r="E35" s="199"/>
      <c r="F35" s="199"/>
      <c r="G35" s="199"/>
      <c r="H35" s="199"/>
      <c r="I35" s="199"/>
      <c r="J35" s="198"/>
      <c r="K35" s="198"/>
      <c r="L35" s="198"/>
      <c r="M35" s="198"/>
    </row>
    <row r="36" spans="3:13" ht="25.5" customHeight="1">
      <c r="C36" s="196"/>
      <c r="D36" s="196"/>
      <c r="E36" s="196"/>
      <c r="F36" s="196"/>
      <c r="G36" s="196"/>
      <c r="H36" s="196"/>
      <c r="I36" s="196"/>
      <c r="J36" s="198"/>
      <c r="K36" s="198"/>
      <c r="L36" s="198"/>
      <c r="M36" s="198"/>
    </row>
  </sheetData>
  <mergeCells count="14">
    <mergeCell ref="H5:I5"/>
    <mergeCell ref="A1:B1"/>
    <mergeCell ref="H1:I1"/>
    <mergeCell ref="H2:I2"/>
    <mergeCell ref="A3:D3"/>
    <mergeCell ref="G4:I4"/>
    <mergeCell ref="C28:I28"/>
    <mergeCell ref="C34:I34"/>
    <mergeCell ref="G6:I6"/>
    <mergeCell ref="G7:I7"/>
    <mergeCell ref="B10:I10"/>
    <mergeCell ref="C25:I25"/>
    <mergeCell ref="A14:J14"/>
    <mergeCell ref="B15:I15"/>
  </mergeCells>
  <phoneticPr fontId="3"/>
  <conditionalFormatting sqref="C25:I25 C28:I28">
    <cfRule type="cellIs" dxfId="4" priority="12" operator="equal">
      <formula>""</formula>
    </cfRule>
  </conditionalFormatting>
  <conditionalFormatting sqref="H2:I2">
    <cfRule type="cellIs" dxfId="3" priority="10" operator="equal">
      <formula>""</formula>
    </cfRule>
  </conditionalFormatting>
  <conditionalFormatting sqref="C34:I34">
    <cfRule type="cellIs" dxfId="2" priority="9" operator="equal">
      <formula>""</formula>
    </cfRule>
  </conditionalFormatting>
  <pageMargins left="0.23622047244094491" right="0.23622047244094491" top="0.55118110236220474" bottom="0.55118110236220474"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6177" r:id="rId4" name="Check Box 1">
              <controlPr defaultSize="0" autoFill="0" autoLine="0" autoPict="0">
                <anchor moveWithCells="1">
                  <from>
                    <xdr:col>2</xdr:col>
                    <xdr:colOff>180975</xdr:colOff>
                    <xdr:row>22</xdr:row>
                    <xdr:rowOff>9525</xdr:rowOff>
                  </from>
                  <to>
                    <xdr:col>3</xdr:col>
                    <xdr:colOff>152400</xdr:colOff>
                    <xdr:row>23</xdr:row>
                    <xdr:rowOff>19050</xdr:rowOff>
                  </to>
                </anchor>
              </controlPr>
            </control>
          </mc:Choice>
        </mc:AlternateContent>
        <mc:AlternateContent xmlns:mc="http://schemas.openxmlformats.org/markup-compatibility/2006">
          <mc:Choice Requires="x14">
            <control shapeId="306178" r:id="rId5" name="Check Box 2">
              <controlPr defaultSize="0" autoFill="0" autoLine="0" autoPict="0">
                <anchor moveWithCells="1">
                  <from>
                    <xdr:col>2</xdr:col>
                    <xdr:colOff>180975</xdr:colOff>
                    <xdr:row>21</xdr:row>
                    <xdr:rowOff>9525</xdr:rowOff>
                  </from>
                  <to>
                    <xdr:col>3</xdr:col>
                    <xdr:colOff>152400</xdr:colOff>
                    <xdr:row>22</xdr:row>
                    <xdr:rowOff>19050</xdr:rowOff>
                  </to>
                </anchor>
              </controlPr>
            </control>
          </mc:Choice>
        </mc:AlternateContent>
        <mc:AlternateContent xmlns:mc="http://schemas.openxmlformats.org/markup-compatibility/2006">
          <mc:Choice Requires="x14">
            <control shapeId="306179" r:id="rId6" name="Check Box 3">
              <controlPr defaultSize="0" autoFill="0" autoLine="0" autoPict="0">
                <anchor moveWithCells="1">
                  <from>
                    <xdr:col>2</xdr:col>
                    <xdr:colOff>180975</xdr:colOff>
                    <xdr:row>20</xdr:row>
                    <xdr:rowOff>9525</xdr:rowOff>
                  </from>
                  <to>
                    <xdr:col>3</xdr:col>
                    <xdr:colOff>152400</xdr:colOff>
                    <xdr:row>21</xdr:row>
                    <xdr:rowOff>19050</xdr:rowOff>
                  </to>
                </anchor>
              </controlPr>
            </control>
          </mc:Choice>
        </mc:AlternateContent>
        <mc:AlternateContent xmlns:mc="http://schemas.openxmlformats.org/markup-compatibility/2006">
          <mc:Choice Requires="x14">
            <control shapeId="306180" r:id="rId7" name="Check Box 4">
              <controlPr defaultSize="0" autoFill="0" autoLine="0" autoPict="0">
                <anchor moveWithCells="1">
                  <from>
                    <xdr:col>2</xdr:col>
                    <xdr:colOff>180975</xdr:colOff>
                    <xdr:row>19</xdr:row>
                    <xdr:rowOff>9525</xdr:rowOff>
                  </from>
                  <to>
                    <xdr:col>3</xdr:col>
                    <xdr:colOff>152400</xdr:colOff>
                    <xdr:row>20</xdr:row>
                    <xdr:rowOff>19050</xdr:rowOff>
                  </to>
                </anchor>
              </controlPr>
            </control>
          </mc:Choice>
        </mc:AlternateContent>
        <mc:AlternateContent xmlns:mc="http://schemas.openxmlformats.org/markup-compatibility/2006">
          <mc:Choice Requires="x14">
            <control shapeId="306181" r:id="rId8" name="Check Box 5">
              <controlPr defaultSize="0" autoFill="0" autoLine="0" autoPict="0">
                <anchor moveWithCells="1">
                  <from>
                    <xdr:col>2</xdr:col>
                    <xdr:colOff>180975</xdr:colOff>
                    <xdr:row>32</xdr:row>
                    <xdr:rowOff>9525</xdr:rowOff>
                  </from>
                  <to>
                    <xdr:col>3</xdr:col>
                    <xdr:colOff>152400</xdr:colOff>
                    <xdr:row>33</xdr:row>
                    <xdr:rowOff>19050</xdr:rowOff>
                  </to>
                </anchor>
              </controlPr>
            </control>
          </mc:Choice>
        </mc:AlternateContent>
        <mc:AlternateContent xmlns:mc="http://schemas.openxmlformats.org/markup-compatibility/2006">
          <mc:Choice Requires="x14">
            <control shapeId="306182" r:id="rId9" name="Check Box 6">
              <controlPr defaultSize="0" autoFill="0" autoLine="0" autoPict="0">
                <anchor moveWithCells="1">
                  <from>
                    <xdr:col>2</xdr:col>
                    <xdr:colOff>180975</xdr:colOff>
                    <xdr:row>31</xdr:row>
                    <xdr:rowOff>9525</xdr:rowOff>
                  </from>
                  <to>
                    <xdr:col>3</xdr:col>
                    <xdr:colOff>152400</xdr:colOff>
                    <xdr:row>32</xdr:row>
                    <xdr:rowOff>19050</xdr:rowOff>
                  </to>
                </anchor>
              </controlPr>
            </control>
          </mc:Choice>
        </mc:AlternateContent>
        <mc:AlternateContent xmlns:mc="http://schemas.openxmlformats.org/markup-compatibility/2006">
          <mc:Choice Requires="x14">
            <control shapeId="306183" r:id="rId10" name="Check Box 7">
              <controlPr defaultSize="0" autoFill="0" autoLine="0" autoPict="0">
                <anchor moveWithCells="1">
                  <from>
                    <xdr:col>2</xdr:col>
                    <xdr:colOff>180975</xdr:colOff>
                    <xdr:row>32</xdr:row>
                    <xdr:rowOff>9525</xdr:rowOff>
                  </from>
                  <to>
                    <xdr:col>3</xdr:col>
                    <xdr:colOff>152400</xdr:colOff>
                    <xdr:row>33</xdr:row>
                    <xdr:rowOff>19050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8E11-F007-4145-A123-05FAAC09A580}">
  <sheetPr>
    <tabColor rgb="FFFF6600"/>
  </sheetPr>
  <dimension ref="A1"/>
  <sheetViews>
    <sheetView workbookViewId="0">
      <selection activeCell="E5" sqref="E5"/>
    </sheetView>
  </sheetViews>
  <sheetFormatPr defaultRowHeight="18.75"/>
  <sheetData/>
  <phoneticPr fontId="3"/>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43CDF-50CE-4713-82AA-B683A49E3D75}">
  <sheetPr>
    <tabColor rgb="FFFF6600"/>
    <pageSetUpPr fitToPage="1"/>
  </sheetPr>
  <dimension ref="A1:J31"/>
  <sheetViews>
    <sheetView showGridLines="0" topLeftCell="A5" workbookViewId="0">
      <selection activeCell="B9" sqref="B9"/>
    </sheetView>
  </sheetViews>
  <sheetFormatPr defaultColWidth="8.75" defaultRowHeight="13.5"/>
  <cols>
    <col min="1" max="6" width="8.75" style="1"/>
    <col min="7" max="7" width="11.25" style="1" customWidth="1"/>
    <col min="8" max="8" width="8.75" style="1"/>
    <col min="9" max="9" width="11.75" style="1" customWidth="1"/>
    <col min="10" max="11" width="8.75" style="1"/>
    <col min="12" max="12" width="19.625" style="1" customWidth="1"/>
    <col min="13" max="13" width="44.375" style="1" customWidth="1"/>
    <col min="14" max="16384" width="8.75" style="1"/>
  </cols>
  <sheetData>
    <row r="1" spans="1:9" ht="18">
      <c r="A1" s="1081" t="s">
        <v>89</v>
      </c>
      <c r="B1" s="1082"/>
      <c r="C1" s="69" t="s">
        <v>217</v>
      </c>
      <c r="H1" s="1071"/>
      <c r="I1" s="1072"/>
    </row>
    <row r="2" spans="1:9" ht="19.149999999999999" customHeight="1">
      <c r="A2" s="2"/>
      <c r="G2" s="1" t="s">
        <v>110</v>
      </c>
      <c r="H2" s="1083"/>
      <c r="I2" s="624"/>
    </row>
    <row r="3" spans="1:9" ht="19.149999999999999" customHeight="1">
      <c r="A3" s="1046" t="s">
        <v>220</v>
      </c>
      <c r="B3" s="624"/>
      <c r="C3" s="624"/>
      <c r="D3" s="624"/>
      <c r="E3" s="624"/>
    </row>
    <row r="4" spans="1:9" ht="19.149999999999999" customHeight="1"/>
    <row r="5" spans="1:9" ht="19.149999999999999" customHeight="1">
      <c r="F5" s="71" t="s">
        <v>47</v>
      </c>
      <c r="G5" s="1046" t="str">
        <f>IF('　入力シート'!$C$8="","",'　入力シート'!$C$8)</f>
        <v/>
      </c>
      <c r="H5" s="624">
        <f>'　入力シート'!$C$8</f>
        <v>0</v>
      </c>
      <c r="I5" s="624">
        <f>'　入力シート'!$C$8</f>
        <v>0</v>
      </c>
    </row>
    <row r="6" spans="1:9" ht="19.149999999999999" customHeight="1">
      <c r="F6" s="71" t="s">
        <v>0</v>
      </c>
      <c r="G6" s="72" t="s">
        <v>1</v>
      </c>
      <c r="H6" s="1049" t="str">
        <f>IF('　入力シート'!$D$11="","",'　入力シート'!$D$11)</f>
        <v/>
      </c>
      <c r="I6" s="624"/>
    </row>
    <row r="7" spans="1:9" ht="19.149999999999999" customHeight="1">
      <c r="F7" s="71"/>
      <c r="G7" s="1084" t="str">
        <f>IF('　入力シート'!$C$12="","",'　入力シート'!$C$12)</f>
        <v/>
      </c>
      <c r="H7" s="624"/>
      <c r="I7" s="624"/>
    </row>
    <row r="8" spans="1:9" ht="19.149999999999999" customHeight="1">
      <c r="F8" s="71" t="s">
        <v>45</v>
      </c>
      <c r="G8" s="1049" t="str">
        <f>IF('　入力シート'!$C$6="","",'　入力シート'!$C$6)</f>
        <v/>
      </c>
      <c r="H8" s="624"/>
      <c r="I8" s="624"/>
    </row>
    <row r="9" spans="1:9" ht="19.149999999999999" customHeight="1">
      <c r="F9" s="71" t="s">
        <v>195</v>
      </c>
      <c r="G9" s="1" t="str">
        <f>IF('　入力シート'!C10="","",'　入力シート'!C10)</f>
        <v/>
      </c>
      <c r="H9" s="71" t="s">
        <v>326</v>
      </c>
      <c r="I9" s="1" t="str">
        <f>IF('　入力シート'!$C$8="","",'　入力シート'!$C$8)</f>
        <v/>
      </c>
    </row>
    <row r="10" spans="1:9" ht="19.149999999999999" customHeight="1"/>
    <row r="11" spans="1:9" ht="19.149999999999999" customHeight="1"/>
    <row r="12" spans="1:9" ht="19.149999999999999" customHeight="1">
      <c r="B12" s="1079" t="s">
        <v>84</v>
      </c>
      <c r="C12" s="1080"/>
      <c r="D12" s="1080"/>
      <c r="E12" s="1080"/>
      <c r="F12" s="1080"/>
      <c r="G12" s="624"/>
      <c r="H12" s="624"/>
      <c r="I12" s="624"/>
    </row>
    <row r="13" spans="1:9" ht="19.149999999999999" customHeight="1">
      <c r="C13" s="15"/>
      <c r="D13" s="15"/>
      <c r="E13" s="15"/>
      <c r="F13" s="15"/>
      <c r="G13" s="15"/>
      <c r="H13" s="15"/>
      <c r="I13" s="15"/>
    </row>
    <row r="14" spans="1:9" ht="19.149999999999999" customHeight="1"/>
    <row r="15" spans="1:9" ht="19.149999999999999" customHeight="1">
      <c r="C15" s="15"/>
      <c r="D15" s="15"/>
      <c r="E15" s="15"/>
      <c r="F15" s="15"/>
      <c r="G15" s="15"/>
      <c r="H15" s="15"/>
      <c r="I15" s="15"/>
    </row>
    <row r="16" spans="1:9" ht="19.149999999999999" customHeight="1">
      <c r="B16" s="423" t="s">
        <v>395</v>
      </c>
    </row>
    <row r="17" spans="1:10" ht="19.149999999999999" customHeight="1">
      <c r="A17" s="645" t="s">
        <v>398</v>
      </c>
      <c r="B17" s="1085"/>
      <c r="C17" s="1085"/>
      <c r="D17" s="1085"/>
      <c r="E17" s="1085"/>
      <c r="F17" s="1085"/>
      <c r="G17" s="1085"/>
      <c r="H17" s="1085"/>
      <c r="I17" s="1085"/>
      <c r="J17" s="1085"/>
    </row>
    <row r="18" spans="1:10" ht="19.149999999999999" customHeight="1"/>
    <row r="19" spans="1:10" ht="19.149999999999999" customHeight="1">
      <c r="B19" s="1052" t="s">
        <v>37</v>
      </c>
      <c r="C19" s="895"/>
      <c r="D19" s="895"/>
      <c r="E19" s="895"/>
      <c r="F19" s="895"/>
      <c r="G19" s="1090"/>
      <c r="H19" s="1090"/>
      <c r="I19" s="1090"/>
    </row>
    <row r="20" spans="1:10" ht="19.149999999999999" customHeight="1"/>
    <row r="21" spans="1:10" ht="19.149999999999999" customHeight="1">
      <c r="B21" s="42" t="s">
        <v>85</v>
      </c>
    </row>
    <row r="22" spans="1:10" ht="19.149999999999999" customHeight="1">
      <c r="B22" s="42"/>
    </row>
    <row r="23" spans="1:10" ht="156.75" customHeight="1">
      <c r="C23" s="1076"/>
      <c r="D23" s="1077"/>
      <c r="E23" s="1077"/>
      <c r="F23" s="1077"/>
      <c r="G23" s="1077"/>
      <c r="H23" s="1077"/>
      <c r="I23" s="1078"/>
    </row>
    <row r="24" spans="1:10" ht="19.149999999999999" customHeight="1"/>
    <row r="25" spans="1:10" ht="19.149999999999999" customHeight="1" thickBot="1"/>
    <row r="26" spans="1:10" ht="19.149999999999999" customHeight="1">
      <c r="A26" s="68"/>
      <c r="B26" s="68" t="s">
        <v>92</v>
      </c>
      <c r="C26" s="68"/>
      <c r="D26" s="68"/>
      <c r="E26" s="68"/>
      <c r="F26" s="68"/>
      <c r="G26" s="68"/>
      <c r="H26" s="68"/>
      <c r="I26" s="68"/>
    </row>
    <row r="27" spans="1:10" ht="19.149999999999999" customHeight="1">
      <c r="B27" s="650" t="s">
        <v>93</v>
      </c>
      <c r="C27" s="651"/>
      <c r="D27" s="651"/>
      <c r="E27" s="651"/>
      <c r="F27" s="651"/>
      <c r="G27" s="651"/>
      <c r="H27" s="651"/>
      <c r="I27" s="1088"/>
    </row>
    <row r="28" spans="1:10" ht="19.149999999999999" customHeight="1">
      <c r="B28" s="1089"/>
      <c r="C28" s="652"/>
      <c r="D28" s="652"/>
      <c r="E28" s="652"/>
      <c r="F28" s="652"/>
      <c r="G28" s="652"/>
      <c r="H28" s="652"/>
      <c r="I28" s="653"/>
    </row>
    <row r="29" spans="1:10" ht="19.149999999999999" customHeight="1">
      <c r="B29" s="1089"/>
      <c r="C29" s="652"/>
      <c r="D29" s="652"/>
      <c r="E29" s="652"/>
      <c r="F29" s="652"/>
      <c r="G29" s="652"/>
      <c r="H29" s="652"/>
      <c r="I29" s="653"/>
    </row>
    <row r="30" spans="1:10" ht="19.149999999999999" customHeight="1">
      <c r="B30" s="654"/>
      <c r="C30" s="655"/>
      <c r="D30" s="655"/>
      <c r="E30" s="655"/>
      <c r="F30" s="655"/>
      <c r="G30" s="655"/>
      <c r="H30" s="655"/>
      <c r="I30" s="656"/>
    </row>
    <row r="31" spans="1:10" ht="19.149999999999999" customHeight="1"/>
  </sheetData>
  <mergeCells count="13">
    <mergeCell ref="B27:I30"/>
    <mergeCell ref="H1:I1"/>
    <mergeCell ref="H2:I2"/>
    <mergeCell ref="C23:I23"/>
    <mergeCell ref="A1:B1"/>
    <mergeCell ref="G5:I5"/>
    <mergeCell ref="H6:I6"/>
    <mergeCell ref="G7:I7"/>
    <mergeCell ref="G8:I8"/>
    <mergeCell ref="B12:I12"/>
    <mergeCell ref="B19:I19"/>
    <mergeCell ref="A3:E3"/>
    <mergeCell ref="A17:J17"/>
  </mergeCells>
  <phoneticPr fontId="3"/>
  <conditionalFormatting sqref="C23:I23">
    <cfRule type="cellIs" dxfId="1" priority="7" operator="equal">
      <formula>""</formula>
    </cfRule>
  </conditionalFormatting>
  <conditionalFormatting sqref="H2:I2">
    <cfRule type="cellIs" dxfId="0" priority="6" operator="equal">
      <formula>""</formula>
    </cfRule>
  </conditionalFormatting>
  <pageMargins left="0.25" right="0.25" top="0.75" bottom="0.75" header="0.3" footer="0.3"/>
  <pageSetup paperSize="9" scale="9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7138A-CF6F-4EFB-880E-7D3E44CB6C28}">
  <sheetPr>
    <tabColor theme="0"/>
    <pageSetUpPr fitToPage="1"/>
  </sheetPr>
  <dimension ref="A1:Y19"/>
  <sheetViews>
    <sheetView zoomScale="98" zoomScaleNormal="98" zoomScaleSheetLayoutView="55" workbookViewId="0">
      <selection activeCell="C4" sqref="C4:E10"/>
    </sheetView>
  </sheetViews>
  <sheetFormatPr defaultColWidth="8.75" defaultRowHeight="18.75"/>
  <cols>
    <col min="1" max="1" width="5.5" style="24" customWidth="1"/>
    <col min="2" max="2" width="30" style="24" customWidth="1"/>
    <col min="3" max="3" width="5.5" style="24" customWidth="1"/>
    <col min="4" max="4" width="55.875" style="24" customWidth="1"/>
    <col min="5" max="5" width="5" style="24" customWidth="1"/>
    <col min="6" max="10" width="5.5" style="24" customWidth="1"/>
    <col min="11" max="20" width="5.25" style="24" customWidth="1"/>
    <col min="21" max="21" width="4.75" style="24" customWidth="1"/>
    <col min="22" max="22" width="21.25" style="24" customWidth="1"/>
    <col min="23" max="25" width="8.75" style="24"/>
    <col min="26" max="26" width="16.375" style="24" customWidth="1"/>
    <col min="27" max="27" width="14" style="24" customWidth="1"/>
    <col min="28" max="29" width="14.25" style="24" customWidth="1"/>
    <col min="30" max="30" width="19.25" style="24" customWidth="1"/>
    <col min="31" max="31" width="57.75" style="24" customWidth="1"/>
    <col min="32" max="32" width="19.375" style="24" bestFit="1" customWidth="1"/>
    <col min="33" max="33" width="10.75" style="24" customWidth="1"/>
    <col min="34" max="35" width="21.25" style="24" customWidth="1"/>
    <col min="36" max="16384" width="8.75" style="24"/>
  </cols>
  <sheetData>
    <row r="1" spans="1:25" ht="33">
      <c r="A1" s="22"/>
      <c r="B1" s="22" t="s">
        <v>36</v>
      </c>
      <c r="C1" s="22"/>
      <c r="D1" s="22"/>
      <c r="E1" s="22"/>
      <c r="F1" s="22"/>
      <c r="G1" s="22"/>
      <c r="H1" s="22"/>
      <c r="I1" s="22"/>
      <c r="J1" s="22"/>
      <c r="K1" s="22"/>
      <c r="L1" s="22"/>
      <c r="M1" s="22"/>
      <c r="N1" s="22"/>
      <c r="O1" s="22"/>
      <c r="P1" s="22"/>
      <c r="Q1" s="22"/>
      <c r="R1" s="22"/>
      <c r="S1" s="22"/>
      <c r="T1" s="22"/>
      <c r="U1" s="23"/>
      <c r="V1" s="23"/>
      <c r="W1" s="23"/>
      <c r="X1" s="23"/>
      <c r="Y1" s="23"/>
    </row>
    <row r="2" spans="1:25" ht="40.5" customHeight="1" thickBot="1">
      <c r="A2" s="22"/>
      <c r="B2" s="83" t="s">
        <v>108</v>
      </c>
      <c r="C2" s="22"/>
      <c r="D2" s="22"/>
      <c r="E2" s="22"/>
      <c r="F2" s="22"/>
      <c r="G2" s="22"/>
      <c r="H2" s="22"/>
      <c r="I2" s="22"/>
      <c r="J2" s="22"/>
      <c r="K2" s="22"/>
      <c r="L2" s="22"/>
      <c r="M2" s="22"/>
      <c r="N2" s="22"/>
      <c r="O2" s="22"/>
      <c r="P2" s="22"/>
      <c r="Q2" s="22"/>
      <c r="R2" s="22"/>
      <c r="S2" s="22"/>
      <c r="T2" s="22"/>
      <c r="U2" s="23"/>
      <c r="V2" s="23"/>
      <c r="W2" s="23"/>
      <c r="X2" s="23"/>
      <c r="Y2" s="23"/>
    </row>
    <row r="3" spans="1:25" ht="40.5" customHeight="1">
      <c r="A3" s="22"/>
      <c r="B3" s="29" t="s">
        <v>22</v>
      </c>
      <c r="C3" s="547">
        <v>46167</v>
      </c>
      <c r="D3" s="548"/>
      <c r="E3" s="549"/>
      <c r="F3" s="22"/>
      <c r="G3" s="23"/>
    </row>
    <row r="4" spans="1:25" ht="40.5" customHeight="1">
      <c r="A4" s="22"/>
      <c r="B4" s="287" t="s">
        <v>319</v>
      </c>
      <c r="C4" s="556" t="s">
        <v>318</v>
      </c>
      <c r="D4" s="560"/>
      <c r="E4" s="557"/>
      <c r="F4" s="22"/>
      <c r="G4" s="23"/>
    </row>
    <row r="5" spans="1:25" ht="40.5" customHeight="1">
      <c r="A5" s="22"/>
      <c r="B5" s="164" t="s">
        <v>8</v>
      </c>
      <c r="C5" s="550" t="s">
        <v>28</v>
      </c>
      <c r="D5" s="551"/>
      <c r="E5" s="552"/>
      <c r="F5" s="22"/>
      <c r="G5" s="23"/>
    </row>
    <row r="6" spans="1:25" ht="40.5" customHeight="1">
      <c r="A6" s="22"/>
      <c r="B6" s="32" t="s">
        <v>14</v>
      </c>
      <c r="C6" s="553" t="s">
        <v>33</v>
      </c>
      <c r="D6" s="554"/>
      <c r="E6" s="555"/>
      <c r="F6" s="22"/>
      <c r="G6" s="23"/>
    </row>
    <row r="7" spans="1:25" ht="40.5" customHeight="1">
      <c r="A7" s="22"/>
      <c r="B7" s="165" t="s">
        <v>8</v>
      </c>
      <c r="C7" s="550" t="s">
        <v>30</v>
      </c>
      <c r="D7" s="551"/>
      <c r="E7" s="552"/>
      <c r="F7" s="22"/>
      <c r="G7" s="23"/>
    </row>
    <row r="8" spans="1:25" ht="40.5" customHeight="1">
      <c r="A8" s="22"/>
      <c r="B8" s="32" t="s">
        <v>2</v>
      </c>
      <c r="C8" s="553" t="s">
        <v>32</v>
      </c>
      <c r="D8" s="554"/>
      <c r="E8" s="555"/>
      <c r="F8" s="22"/>
      <c r="G8" s="23"/>
    </row>
    <row r="9" spans="1:25" ht="40.5" customHeight="1">
      <c r="A9" s="22"/>
      <c r="B9" s="166" t="s">
        <v>194</v>
      </c>
      <c r="C9" s="550" t="s">
        <v>29</v>
      </c>
      <c r="D9" s="551"/>
      <c r="E9" s="552"/>
      <c r="F9" s="22"/>
      <c r="G9" s="23"/>
    </row>
    <row r="10" spans="1:25" ht="40.5" customHeight="1">
      <c r="A10" s="22"/>
      <c r="B10" s="59" t="s">
        <v>195</v>
      </c>
      <c r="C10" s="553" t="s">
        <v>34</v>
      </c>
      <c r="D10" s="554"/>
      <c r="E10" s="555"/>
      <c r="F10" s="22"/>
      <c r="G10" s="23"/>
    </row>
    <row r="11" spans="1:25" ht="40.5" customHeight="1">
      <c r="A11" s="22"/>
      <c r="B11" s="539" t="s">
        <v>12</v>
      </c>
      <c r="C11" s="14" t="s">
        <v>9</v>
      </c>
      <c r="D11" s="561" t="s">
        <v>94</v>
      </c>
      <c r="E11" s="563"/>
      <c r="F11" s="22"/>
      <c r="G11" s="23"/>
    </row>
    <row r="12" spans="1:25" ht="40.5" customHeight="1">
      <c r="A12" s="22"/>
      <c r="B12" s="540"/>
      <c r="C12" s="561" t="s">
        <v>95</v>
      </c>
      <c r="D12" s="562"/>
      <c r="E12" s="563"/>
      <c r="F12" s="22"/>
      <c r="G12" s="23"/>
    </row>
    <row r="13" spans="1:25" ht="40.5" customHeight="1">
      <c r="A13" s="22"/>
      <c r="B13" s="26" t="s">
        <v>15</v>
      </c>
      <c r="C13" s="561" t="s">
        <v>213</v>
      </c>
      <c r="D13" s="562"/>
      <c r="E13" s="563"/>
      <c r="F13" s="22"/>
      <c r="G13" s="23"/>
    </row>
    <row r="14" spans="1:25" ht="40.5" customHeight="1">
      <c r="A14" s="22"/>
      <c r="B14" s="290" t="s">
        <v>320</v>
      </c>
      <c r="C14" s="561" t="s">
        <v>97</v>
      </c>
      <c r="D14" s="562"/>
      <c r="E14" s="563"/>
      <c r="F14" s="22"/>
      <c r="G14" s="23"/>
    </row>
    <row r="15" spans="1:25" ht="40.5" customHeight="1">
      <c r="A15" s="22"/>
      <c r="B15" s="27" t="s">
        <v>13</v>
      </c>
      <c r="C15" s="561" t="s">
        <v>98</v>
      </c>
      <c r="D15" s="562"/>
      <c r="E15" s="563"/>
      <c r="F15" s="22"/>
      <c r="G15" s="23"/>
    </row>
    <row r="16" spans="1:25" ht="40.5" customHeight="1" thickBot="1">
      <c r="A16" s="22"/>
      <c r="B16" s="28" t="s">
        <v>11</v>
      </c>
      <c r="C16" s="564" t="s">
        <v>31</v>
      </c>
      <c r="D16" s="565"/>
      <c r="E16" s="566"/>
      <c r="F16" s="22"/>
      <c r="G16" s="23"/>
    </row>
    <row r="17" spans="1:25" ht="40.5" customHeight="1">
      <c r="A17" s="22"/>
      <c r="B17" s="22"/>
      <c r="C17" s="22"/>
      <c r="D17" s="22"/>
      <c r="E17" s="22"/>
      <c r="F17" s="22"/>
      <c r="G17" s="23"/>
    </row>
    <row r="18" spans="1:25" ht="40.5" customHeight="1">
      <c r="A18" s="22"/>
      <c r="B18" s="22"/>
      <c r="C18" s="22"/>
      <c r="D18" s="22"/>
      <c r="E18" s="22"/>
      <c r="F18" s="22"/>
      <c r="G18" s="22"/>
      <c r="H18" s="22"/>
      <c r="I18" s="22"/>
      <c r="J18" s="22"/>
      <c r="K18" s="22"/>
      <c r="L18" s="22"/>
      <c r="M18" s="22"/>
      <c r="N18" s="22"/>
      <c r="O18" s="22"/>
      <c r="P18" s="22"/>
      <c r="Q18" s="22"/>
      <c r="R18" s="22"/>
      <c r="S18" s="22"/>
      <c r="T18" s="22"/>
      <c r="U18" s="23"/>
      <c r="V18" s="23"/>
      <c r="W18" s="23"/>
      <c r="X18" s="23"/>
      <c r="Y18" s="23"/>
    </row>
    <row r="19" spans="1:25">
      <c r="A19" s="23"/>
      <c r="B19" s="23"/>
      <c r="C19" s="23"/>
      <c r="D19" s="23"/>
      <c r="E19" s="23"/>
      <c r="F19" s="23"/>
      <c r="G19" s="23"/>
      <c r="H19" s="23"/>
      <c r="I19" s="23"/>
      <c r="J19" s="23"/>
      <c r="K19" s="23"/>
      <c r="L19" s="23"/>
      <c r="M19" s="23"/>
      <c r="N19" s="23"/>
      <c r="O19" s="23"/>
      <c r="P19" s="23"/>
      <c r="Q19" s="23"/>
      <c r="R19" s="23"/>
      <c r="S19" s="23"/>
      <c r="T19" s="23"/>
      <c r="U19" s="23"/>
      <c r="V19" s="23"/>
      <c r="W19" s="23"/>
      <c r="X19" s="23"/>
      <c r="Y19" s="23"/>
    </row>
  </sheetData>
  <mergeCells count="15">
    <mergeCell ref="C9:E9"/>
    <mergeCell ref="C3:E3"/>
    <mergeCell ref="C5:E5"/>
    <mergeCell ref="C6:E6"/>
    <mergeCell ref="C7:E7"/>
    <mergeCell ref="C8:E8"/>
    <mergeCell ref="C4:E4"/>
    <mergeCell ref="C15:E15"/>
    <mergeCell ref="C16:E16"/>
    <mergeCell ref="C10:E10"/>
    <mergeCell ref="B11:B12"/>
    <mergeCell ref="D11:E11"/>
    <mergeCell ref="C12:E12"/>
    <mergeCell ref="C13:E13"/>
    <mergeCell ref="C14:E14"/>
  </mergeCells>
  <phoneticPr fontId="3"/>
  <conditionalFormatting sqref="C16:E16">
    <cfRule type="cellIs" dxfId="203" priority="3" operator="equal">
      <formula>""</formula>
    </cfRule>
  </conditionalFormatting>
  <conditionalFormatting sqref="C3:E3 D11:E11 C12:E16 C5:E10">
    <cfRule type="cellIs" dxfId="202" priority="2" operator="equal">
      <formula>""</formula>
    </cfRule>
  </conditionalFormatting>
  <conditionalFormatting sqref="C4">
    <cfRule type="cellIs" dxfId="201" priority="1" operator="equal">
      <formula>""</formula>
    </cfRule>
  </conditionalFormatting>
  <dataValidations count="1">
    <dataValidation type="list" allowBlank="1" showInputMessage="1" showErrorMessage="1" sqref="C4:E4" xr:uid="{8BD7CB59-ACD3-480C-BD88-B029C5BEA85F}">
      <formula1>$I$4:$I$6</formula1>
    </dataValidation>
  </dataValidations>
  <hyperlinks>
    <hyperlink ref="C16" r:id="rId1" xr:uid="{720CC576-BAD6-45AB-94CB-CDB78492ECC8}"/>
  </hyperlinks>
  <printOptions horizontalCentered="1"/>
  <pageMargins left="0.68" right="0.2" top="0.57999999999999996" bottom="0.2" header="0.31496062992125984" footer="0.2"/>
  <pageSetup paperSize="9" scale="73" orientation="landscape"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60C56-E1D6-4B70-9305-0C44552478C8}">
  <sheetPr>
    <tabColor rgb="FFFF6600"/>
    <pageSetUpPr fitToPage="1"/>
  </sheetPr>
  <dimension ref="A1:O49"/>
  <sheetViews>
    <sheetView showGridLines="0" topLeftCell="A22" workbookViewId="0">
      <selection activeCell="J30" sqref="J30"/>
    </sheetView>
  </sheetViews>
  <sheetFormatPr defaultRowHeight="13.5"/>
  <cols>
    <col min="1" max="1" width="2.25" style="1" customWidth="1"/>
    <col min="2" max="2" width="3" style="44" customWidth="1"/>
    <col min="3" max="3" width="6.75" style="116" customWidth="1"/>
    <col min="4" max="4" width="6.75" style="206" customWidth="1"/>
    <col min="5" max="5" width="8.125" style="116" customWidth="1"/>
    <col min="6" max="6" width="21.25" style="1" customWidth="1"/>
    <col min="7" max="7" width="35.75" style="1" customWidth="1"/>
    <col min="8" max="9" width="5.5" style="1" customWidth="1"/>
    <col min="10" max="11" width="9" style="1"/>
    <col min="12" max="12" width="21.25" style="1" customWidth="1"/>
    <col min="13" max="16384" width="9" style="1"/>
  </cols>
  <sheetData>
    <row r="1" spans="1:15" s="34" customFormat="1" ht="15.75" customHeight="1">
      <c r="B1" s="462" t="s">
        <v>207</v>
      </c>
      <c r="C1" s="45"/>
      <c r="D1" s="45"/>
      <c r="E1" s="45"/>
      <c r="G1" s="159"/>
    </row>
    <row r="3" spans="1:15" ht="18" customHeight="1">
      <c r="C3" s="571" t="s">
        <v>193</v>
      </c>
      <c r="D3" s="571"/>
      <c r="E3" s="571"/>
      <c r="F3" s="571"/>
      <c r="G3" s="571"/>
    </row>
    <row r="4" spans="1:15" s="34" customFormat="1" ht="20.25" customHeight="1">
      <c r="B4" s="159"/>
      <c r="C4" s="569"/>
      <c r="D4" s="570"/>
      <c r="E4" s="570"/>
      <c r="F4" s="570"/>
      <c r="G4" s="45"/>
    </row>
    <row r="5" spans="1:15" ht="14.25">
      <c r="C5" s="52" t="s">
        <v>23</v>
      </c>
      <c r="D5" s="52"/>
    </row>
    <row r="6" spans="1:15" s="130" customFormat="1" ht="23.25" customHeight="1">
      <c r="B6" s="160"/>
      <c r="F6" s="130" t="s">
        <v>407</v>
      </c>
    </row>
    <row r="7" spans="1:15" ht="18" customHeight="1">
      <c r="B7" s="161"/>
      <c r="C7" s="572" t="s">
        <v>48</v>
      </c>
      <c r="D7" s="573"/>
      <c r="E7" s="574"/>
      <c r="F7" s="575" t="s">
        <v>17</v>
      </c>
      <c r="G7" s="575" t="s">
        <v>24</v>
      </c>
      <c r="H7" s="587" t="s">
        <v>321</v>
      </c>
      <c r="I7" s="588"/>
    </row>
    <row r="8" spans="1:15" ht="20.25" customHeight="1" thickBot="1">
      <c r="B8" s="161"/>
      <c r="C8" s="277" t="s">
        <v>166</v>
      </c>
      <c r="D8" s="211" t="s">
        <v>256</v>
      </c>
      <c r="E8" s="278" t="s">
        <v>167</v>
      </c>
      <c r="F8" s="576"/>
      <c r="G8" s="576"/>
      <c r="H8" s="307" t="s">
        <v>322</v>
      </c>
      <c r="I8" s="308" t="s">
        <v>323</v>
      </c>
    </row>
    <row r="9" spans="1:15" ht="16.5" customHeight="1" thickTop="1">
      <c r="B9" s="161">
        <v>1</v>
      </c>
      <c r="C9" s="279" t="s">
        <v>168</v>
      </c>
      <c r="D9" s="279" t="s">
        <v>406</v>
      </c>
      <c r="E9" s="279" t="s">
        <v>168</v>
      </c>
      <c r="F9" s="292" t="s">
        <v>199</v>
      </c>
      <c r="G9" s="292" t="s">
        <v>197</v>
      </c>
      <c r="H9" s="167"/>
      <c r="I9" s="167"/>
    </row>
    <row r="10" spans="1:15" ht="16.5" customHeight="1">
      <c r="A10" s="98"/>
      <c r="B10" s="161">
        <v>2</v>
      </c>
      <c r="C10" s="280" t="s">
        <v>168</v>
      </c>
      <c r="D10" s="280" t="s">
        <v>406</v>
      </c>
      <c r="E10" s="280" t="s">
        <v>65</v>
      </c>
      <c r="F10" s="292" t="s">
        <v>200</v>
      </c>
      <c r="G10" s="300" t="s">
        <v>215</v>
      </c>
      <c r="H10" s="167"/>
      <c r="I10" s="167"/>
      <c r="J10" s="141"/>
      <c r="K10" s="142"/>
      <c r="N10" s="119"/>
      <c r="O10" s="121"/>
    </row>
    <row r="11" spans="1:15" ht="16.5" customHeight="1">
      <c r="B11" s="161">
        <v>3</v>
      </c>
      <c r="C11" s="281" t="s">
        <v>168</v>
      </c>
      <c r="D11" s="281" t="s">
        <v>406</v>
      </c>
      <c r="E11" s="281" t="s">
        <v>203</v>
      </c>
      <c r="F11" s="292" t="s">
        <v>201</v>
      </c>
      <c r="G11" s="291" t="s">
        <v>121</v>
      </c>
      <c r="H11" s="167"/>
      <c r="I11" s="167"/>
    </row>
    <row r="12" spans="1:15" ht="16.5" customHeight="1">
      <c r="B12" s="161">
        <v>4</v>
      </c>
      <c r="C12" s="279" t="s">
        <v>168</v>
      </c>
      <c r="D12" s="279" t="s">
        <v>406</v>
      </c>
      <c r="E12" s="279" t="s">
        <v>206</v>
      </c>
      <c r="F12" s="293" t="s">
        <v>202</v>
      </c>
      <c r="G12" s="293" t="s">
        <v>173</v>
      </c>
      <c r="H12" s="167"/>
      <c r="I12" s="167"/>
    </row>
    <row r="13" spans="1:15" ht="16.5" customHeight="1">
      <c r="B13" s="161">
        <v>5</v>
      </c>
      <c r="C13" s="280" t="s">
        <v>168</v>
      </c>
      <c r="D13" s="280" t="s">
        <v>406</v>
      </c>
      <c r="E13" s="280" t="s">
        <v>168</v>
      </c>
      <c r="F13" s="293" t="s">
        <v>107</v>
      </c>
      <c r="G13" s="293" t="s">
        <v>25</v>
      </c>
      <c r="H13" s="167"/>
      <c r="I13" s="167"/>
    </row>
    <row r="14" spans="1:15" ht="16.5" customHeight="1">
      <c r="B14" s="161">
        <v>6</v>
      </c>
      <c r="C14" s="280" t="s">
        <v>168</v>
      </c>
      <c r="D14" s="280" t="s">
        <v>406</v>
      </c>
      <c r="E14" s="280" t="s">
        <v>169</v>
      </c>
      <c r="F14" s="295" t="s">
        <v>77</v>
      </c>
      <c r="G14" s="301" t="s">
        <v>53</v>
      </c>
      <c r="H14" s="167"/>
      <c r="I14" s="167"/>
      <c r="L14" s="342" t="s">
        <v>327</v>
      </c>
    </row>
    <row r="15" spans="1:15" ht="16.5" customHeight="1">
      <c r="B15" s="161">
        <v>7</v>
      </c>
      <c r="C15" s="280"/>
      <c r="D15" s="280" t="s">
        <v>168</v>
      </c>
      <c r="E15" s="280"/>
      <c r="F15" s="296" t="s">
        <v>254</v>
      </c>
      <c r="G15" s="302" t="s">
        <v>255</v>
      </c>
      <c r="H15" s="167"/>
      <c r="I15" s="167"/>
      <c r="L15" s="342" t="s">
        <v>328</v>
      </c>
    </row>
    <row r="16" spans="1:15" ht="16.5" customHeight="1">
      <c r="B16" s="132"/>
      <c r="C16" s="593" t="s">
        <v>80</v>
      </c>
      <c r="D16" s="594"/>
      <c r="E16" s="595"/>
      <c r="F16" s="297" t="s">
        <v>83</v>
      </c>
      <c r="G16" s="303" t="s">
        <v>78</v>
      </c>
      <c r="H16" s="167"/>
      <c r="I16" s="167"/>
      <c r="L16" s="342" t="s">
        <v>329</v>
      </c>
    </row>
    <row r="17" spans="1:15" ht="16.5" customHeight="1">
      <c r="B17" s="132"/>
      <c r="C17" s="596"/>
      <c r="D17" s="597"/>
      <c r="E17" s="598"/>
      <c r="F17" s="296" t="s">
        <v>240</v>
      </c>
      <c r="G17" s="302" t="s">
        <v>241</v>
      </c>
      <c r="H17" s="167"/>
      <c r="I17" s="167"/>
      <c r="L17" s="342" t="s">
        <v>330</v>
      </c>
    </row>
    <row r="18" spans="1:15" ht="16.5" customHeight="1">
      <c r="B18" s="132"/>
      <c r="C18" s="599" t="s">
        <v>81</v>
      </c>
      <c r="D18" s="600"/>
      <c r="E18" s="601"/>
      <c r="F18" s="180" t="s">
        <v>82</v>
      </c>
      <c r="G18" s="303" t="s">
        <v>84</v>
      </c>
      <c r="H18" s="46"/>
      <c r="I18" s="46"/>
    </row>
    <row r="19" spans="1:15" s="34" customFormat="1">
      <c r="B19" s="161"/>
      <c r="C19" s="47"/>
      <c r="D19" s="47"/>
      <c r="E19" s="47"/>
      <c r="F19" s="48"/>
      <c r="G19" s="49"/>
      <c r="H19" s="272"/>
      <c r="I19" s="50"/>
    </row>
    <row r="20" spans="1:15" ht="14.25">
      <c r="A20" s="51"/>
      <c r="B20" s="131"/>
      <c r="C20" s="52" t="s">
        <v>26</v>
      </c>
      <c r="D20" s="52"/>
    </row>
    <row r="21" spans="1:15">
      <c r="B21" s="131"/>
      <c r="C21" s="130" t="s">
        <v>408</v>
      </c>
      <c r="D21" s="130"/>
    </row>
    <row r="22" spans="1:15" ht="18.75" customHeight="1">
      <c r="A22" s="98"/>
      <c r="C22" s="589" t="s">
        <v>48</v>
      </c>
      <c r="D22" s="589"/>
      <c r="E22" s="590"/>
      <c r="F22" s="589" t="s">
        <v>388</v>
      </c>
      <c r="G22" s="590" t="s">
        <v>170</v>
      </c>
      <c r="H22" s="587" t="s">
        <v>321</v>
      </c>
      <c r="I22" s="588"/>
      <c r="J22" s="115"/>
      <c r="K22" s="134"/>
      <c r="N22" s="98"/>
      <c r="O22" s="135"/>
    </row>
    <row r="23" spans="1:15" ht="21" customHeight="1" thickBot="1">
      <c r="A23" s="98"/>
      <c r="C23" s="282" t="s">
        <v>166</v>
      </c>
      <c r="D23" s="136" t="s">
        <v>256</v>
      </c>
      <c r="E23" s="282" t="s">
        <v>167</v>
      </c>
      <c r="F23" s="591"/>
      <c r="G23" s="592"/>
      <c r="H23" s="307" t="s">
        <v>322</v>
      </c>
      <c r="I23" s="308" t="s">
        <v>323</v>
      </c>
      <c r="J23" s="137"/>
      <c r="K23" s="138"/>
      <c r="N23" s="119"/>
      <c r="O23" s="121"/>
    </row>
    <row r="24" spans="1:15" ht="16.5" customHeight="1" thickTop="1">
      <c r="B24" s="161">
        <v>8</v>
      </c>
      <c r="C24" s="280" t="s">
        <v>168</v>
      </c>
      <c r="D24" s="280" t="s">
        <v>406</v>
      </c>
      <c r="E24" s="280" t="s">
        <v>168</v>
      </c>
      <c r="F24" s="294" t="s">
        <v>379</v>
      </c>
      <c r="G24" s="294" t="s">
        <v>172</v>
      </c>
      <c r="H24" s="167"/>
      <c r="I24" s="167"/>
    </row>
    <row r="25" spans="1:15" ht="18" customHeight="1">
      <c r="A25" s="98"/>
      <c r="B25" s="44">
        <v>9</v>
      </c>
      <c r="C25" s="283" t="s">
        <v>168</v>
      </c>
      <c r="D25" s="283" t="s">
        <v>406</v>
      </c>
      <c r="E25" s="283" t="s">
        <v>222</v>
      </c>
      <c r="F25" s="298"/>
      <c r="G25" s="304" t="s">
        <v>250</v>
      </c>
      <c r="H25" s="46"/>
      <c r="I25" s="46"/>
      <c r="J25" s="139"/>
      <c r="K25" s="140"/>
      <c r="N25" s="119"/>
      <c r="O25" s="121"/>
    </row>
    <row r="26" spans="1:15" ht="18" customHeight="1">
      <c r="A26" s="98"/>
      <c r="B26" s="44">
        <v>10</v>
      </c>
      <c r="C26" s="283" t="s">
        <v>168</v>
      </c>
      <c r="D26" s="283" t="s">
        <v>406</v>
      </c>
      <c r="E26" s="283"/>
      <c r="F26" s="298" t="s">
        <v>101</v>
      </c>
      <c r="G26" s="304" t="s">
        <v>174</v>
      </c>
      <c r="H26" s="46"/>
      <c r="I26" s="46"/>
      <c r="J26" s="141"/>
      <c r="K26" s="142"/>
      <c r="N26" s="119"/>
      <c r="O26" s="121"/>
    </row>
    <row r="27" spans="1:15" ht="39" customHeight="1">
      <c r="B27" s="204">
        <v>11</v>
      </c>
      <c r="C27" s="284" t="s">
        <v>196</v>
      </c>
      <c r="D27" s="284" t="s">
        <v>406</v>
      </c>
      <c r="E27" s="283" t="s">
        <v>168</v>
      </c>
      <c r="F27" s="299" t="s">
        <v>101</v>
      </c>
      <c r="G27" s="305" t="s">
        <v>405</v>
      </c>
      <c r="H27" s="46"/>
      <c r="I27" s="46"/>
      <c r="J27" s="139"/>
      <c r="K27" s="140"/>
    </row>
    <row r="28" spans="1:15" ht="19.5" customHeight="1">
      <c r="B28" s="204">
        <v>12</v>
      </c>
      <c r="C28" s="283"/>
      <c r="D28" s="283" t="s">
        <v>406</v>
      </c>
      <c r="E28" s="283" t="s">
        <v>168</v>
      </c>
      <c r="F28" s="299" t="s">
        <v>101</v>
      </c>
      <c r="G28" s="304" t="s">
        <v>316</v>
      </c>
      <c r="H28" s="46"/>
      <c r="I28" s="46"/>
      <c r="J28" s="140"/>
      <c r="K28" s="140"/>
    </row>
    <row r="29" spans="1:15" ht="19.5" customHeight="1">
      <c r="B29" s="490">
        <v>13</v>
      </c>
      <c r="C29" s="283" t="s">
        <v>168</v>
      </c>
      <c r="D29" s="283" t="s">
        <v>406</v>
      </c>
      <c r="E29" s="283"/>
      <c r="F29" s="299"/>
      <c r="G29" s="306" t="s">
        <v>399</v>
      </c>
      <c r="H29" s="46"/>
      <c r="I29" s="46"/>
      <c r="J29" s="141"/>
      <c r="K29" s="488"/>
      <c r="N29" s="119"/>
      <c r="O29" s="121"/>
    </row>
    <row r="30" spans="1:15" ht="19.5" customHeight="1">
      <c r="B30" s="204">
        <v>14</v>
      </c>
      <c r="C30" s="283" t="s">
        <v>168</v>
      </c>
      <c r="D30" s="283" t="s">
        <v>406</v>
      </c>
      <c r="E30" s="283"/>
      <c r="F30" s="299"/>
      <c r="G30" s="487" t="s">
        <v>443</v>
      </c>
      <c r="H30" s="46"/>
      <c r="I30" s="46"/>
      <c r="J30" s="141"/>
      <c r="K30" s="187"/>
      <c r="N30" s="119"/>
      <c r="O30" s="121"/>
    </row>
    <row r="31" spans="1:15" ht="19.5" customHeight="1">
      <c r="B31" s="204">
        <v>15</v>
      </c>
      <c r="C31" s="452" t="s">
        <v>168</v>
      </c>
      <c r="D31" s="453" t="s">
        <v>406</v>
      </c>
      <c r="E31" s="452"/>
      <c r="F31" s="583" t="s">
        <v>442</v>
      </c>
      <c r="G31" s="456" t="s">
        <v>404</v>
      </c>
      <c r="H31" s="167"/>
      <c r="I31" s="167"/>
      <c r="J31" s="139"/>
      <c r="K31" s="153"/>
    </row>
    <row r="32" spans="1:15" ht="19.5" customHeight="1">
      <c r="C32" s="454"/>
      <c r="D32" s="455"/>
      <c r="E32" s="454"/>
      <c r="F32" s="584"/>
      <c r="G32" s="577" t="s">
        <v>415</v>
      </c>
      <c r="H32" s="578"/>
      <c r="I32" s="579"/>
      <c r="J32" s="153"/>
      <c r="K32" s="153"/>
    </row>
    <row r="33" spans="1:15" ht="19.5" customHeight="1">
      <c r="C33" s="448"/>
      <c r="D33" s="448"/>
      <c r="E33" s="448"/>
      <c r="F33" s="585"/>
      <c r="G33" s="580"/>
      <c r="H33" s="581"/>
      <c r="I33" s="582"/>
      <c r="J33" s="140"/>
      <c r="K33" s="140"/>
    </row>
    <row r="34" spans="1:15" ht="19.5" customHeight="1">
      <c r="B34" s="447"/>
      <c r="C34" s="448"/>
      <c r="D34" s="444"/>
      <c r="E34" s="444"/>
      <c r="F34" s="585"/>
      <c r="G34" s="486" t="s">
        <v>401</v>
      </c>
      <c r="H34" s="439"/>
      <c r="I34" s="439"/>
      <c r="J34" s="425"/>
      <c r="K34" s="425"/>
    </row>
    <row r="35" spans="1:15" ht="19.5" customHeight="1">
      <c r="B35" s="447"/>
      <c r="C35" s="443"/>
      <c r="D35" s="444"/>
      <c r="E35" s="444"/>
      <c r="F35" s="585"/>
      <c r="G35" s="486" t="s">
        <v>402</v>
      </c>
      <c r="H35" s="439"/>
      <c r="I35" s="439"/>
      <c r="J35" s="425"/>
      <c r="K35" s="425"/>
    </row>
    <row r="36" spans="1:15" ht="21.75" customHeight="1">
      <c r="B36" s="490"/>
      <c r="C36" s="443"/>
      <c r="D36" s="444"/>
      <c r="E36" s="444"/>
      <c r="F36" s="585"/>
      <c r="G36" s="491" t="s">
        <v>403</v>
      </c>
      <c r="H36" s="492"/>
      <c r="I36" s="492"/>
      <c r="J36" s="489"/>
      <c r="K36" s="489"/>
    </row>
    <row r="37" spans="1:15" ht="21.75" customHeight="1">
      <c r="B37" s="447"/>
      <c r="C37" s="441"/>
      <c r="D37" s="442"/>
      <c r="E37" s="442"/>
      <c r="F37" s="586"/>
      <c r="G37" s="487" t="s">
        <v>444</v>
      </c>
      <c r="H37" s="440"/>
      <c r="I37" s="440"/>
      <c r="J37" s="425"/>
      <c r="K37" s="425"/>
    </row>
    <row r="38" spans="1:15" ht="18" customHeight="1">
      <c r="A38" s="98"/>
      <c r="B38" s="468">
        <v>16</v>
      </c>
      <c r="C38" s="283" t="s">
        <v>168</v>
      </c>
      <c r="D38" s="283" t="s">
        <v>406</v>
      </c>
      <c r="E38" s="283" t="s">
        <v>168</v>
      </c>
      <c r="F38" s="294" t="s">
        <v>438</v>
      </c>
      <c r="G38" s="304" t="s">
        <v>441</v>
      </c>
      <c r="H38" s="46"/>
      <c r="I38" s="46"/>
      <c r="J38" s="139"/>
      <c r="K38" s="467"/>
      <c r="N38" s="119"/>
      <c r="O38" s="121"/>
    </row>
    <row r="39" spans="1:15">
      <c r="A39" s="2"/>
    </row>
    <row r="40" spans="1:15" ht="16.5" customHeight="1">
      <c r="C40" s="52" t="s">
        <v>27</v>
      </c>
      <c r="D40" s="52"/>
      <c r="E40" s="1"/>
    </row>
    <row r="41" spans="1:15" ht="12" customHeight="1">
      <c r="C41" s="129"/>
      <c r="E41" s="1"/>
    </row>
    <row r="42" spans="1:15" ht="16.5" customHeight="1">
      <c r="C42" s="567" t="s">
        <v>259</v>
      </c>
      <c r="D42" s="568"/>
      <c r="E42" s="568"/>
      <c r="F42" s="568"/>
      <c r="G42" s="568"/>
      <c r="H42" s="568"/>
      <c r="I42" s="568"/>
    </row>
    <row r="43" spans="1:15" ht="16.5" customHeight="1">
      <c r="C43" s="567" t="s">
        <v>261</v>
      </c>
      <c r="D43" s="568"/>
      <c r="E43" s="568"/>
      <c r="F43" s="568"/>
      <c r="G43" s="568"/>
      <c r="H43" s="568"/>
      <c r="I43" s="568"/>
    </row>
    <row r="44" spans="1:15" ht="16.5" customHeight="1">
      <c r="B44" s="205"/>
      <c r="C44" s="567" t="s">
        <v>260</v>
      </c>
      <c r="D44" s="568"/>
      <c r="E44" s="568"/>
      <c r="F44" s="568"/>
      <c r="G44" s="568"/>
      <c r="H44" s="568"/>
      <c r="I44" s="568"/>
    </row>
    <row r="45" spans="1:15" ht="16.5" customHeight="1">
      <c r="A45" s="51"/>
      <c r="C45" s="129"/>
      <c r="E45" s="1"/>
    </row>
    <row r="46" spans="1:15" ht="16.5" customHeight="1">
      <c r="C46" s="52" t="s">
        <v>86</v>
      </c>
      <c r="D46" s="52"/>
      <c r="E46" s="1"/>
    </row>
    <row r="47" spans="1:15" ht="9.75" customHeight="1">
      <c r="C47" s="129"/>
      <c r="E47" s="1"/>
    </row>
    <row r="48" spans="1:15" ht="16.5" customHeight="1">
      <c r="C48" s="567" t="s">
        <v>258</v>
      </c>
      <c r="D48" s="568"/>
      <c r="E48" s="568"/>
      <c r="F48" s="568"/>
      <c r="G48" s="568"/>
      <c r="H48" s="568"/>
      <c r="I48" s="568"/>
    </row>
    <row r="49" spans="3:9" ht="16.5" customHeight="1">
      <c r="C49" s="567" t="s">
        <v>257</v>
      </c>
      <c r="D49" s="568"/>
      <c r="E49" s="568"/>
      <c r="F49" s="568"/>
      <c r="G49" s="568"/>
      <c r="H49" s="568"/>
      <c r="I49" s="568"/>
    </row>
  </sheetData>
  <mergeCells count="19">
    <mergeCell ref="G32:I33"/>
    <mergeCell ref="F31:F37"/>
    <mergeCell ref="H7:I7"/>
    <mergeCell ref="H22:I22"/>
    <mergeCell ref="C22:E22"/>
    <mergeCell ref="F22:F23"/>
    <mergeCell ref="G22:G23"/>
    <mergeCell ref="C16:E17"/>
    <mergeCell ref="C18:E18"/>
    <mergeCell ref="C4:F4"/>
    <mergeCell ref="C3:G3"/>
    <mergeCell ref="C7:E7"/>
    <mergeCell ref="F7:F8"/>
    <mergeCell ref="G7:G8"/>
    <mergeCell ref="C42:I42"/>
    <mergeCell ref="C43:I43"/>
    <mergeCell ref="C48:I48"/>
    <mergeCell ref="C49:I49"/>
    <mergeCell ref="C44:I44"/>
  </mergeCells>
  <phoneticPr fontId="3"/>
  <pageMargins left="0.23622047244094491" right="0.23622047244094491" top="0.35433070866141736" bottom="0.35433070866141736" header="0" footer="0"/>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7576" r:id="rId4" name="Check Box 8">
              <controlPr defaultSize="0" autoFill="0" autoLine="0" autoPict="0">
                <anchor moveWithCells="1">
                  <from>
                    <xdr:col>8</xdr:col>
                    <xdr:colOff>123825</xdr:colOff>
                    <xdr:row>24</xdr:row>
                    <xdr:rowOff>28575</xdr:rowOff>
                  </from>
                  <to>
                    <xdr:col>8</xdr:col>
                    <xdr:colOff>371475</xdr:colOff>
                    <xdr:row>24</xdr:row>
                    <xdr:rowOff>190500</xdr:rowOff>
                  </to>
                </anchor>
              </controlPr>
            </control>
          </mc:Choice>
        </mc:AlternateContent>
        <mc:AlternateContent xmlns:mc="http://schemas.openxmlformats.org/markup-compatibility/2006">
          <mc:Choice Requires="x14">
            <control shapeId="237588" r:id="rId5" name="Check Box 20">
              <controlPr defaultSize="0" autoFill="0" autoLine="0" autoPict="0">
                <anchor moveWithCells="1">
                  <from>
                    <xdr:col>8</xdr:col>
                    <xdr:colOff>114300</xdr:colOff>
                    <xdr:row>8</xdr:row>
                    <xdr:rowOff>28575</xdr:rowOff>
                  </from>
                  <to>
                    <xdr:col>8</xdr:col>
                    <xdr:colOff>361950</xdr:colOff>
                    <xdr:row>8</xdr:row>
                    <xdr:rowOff>190500</xdr:rowOff>
                  </to>
                </anchor>
              </controlPr>
            </control>
          </mc:Choice>
        </mc:AlternateContent>
        <mc:AlternateContent xmlns:mc="http://schemas.openxmlformats.org/markup-compatibility/2006">
          <mc:Choice Requires="x14">
            <control shapeId="237604" r:id="rId6" name="Check Box 36">
              <controlPr defaultSize="0" autoFill="0" autoLine="0" autoPict="0">
                <anchor moveWithCells="1">
                  <from>
                    <xdr:col>7</xdr:col>
                    <xdr:colOff>123825</xdr:colOff>
                    <xdr:row>24</xdr:row>
                    <xdr:rowOff>28575</xdr:rowOff>
                  </from>
                  <to>
                    <xdr:col>7</xdr:col>
                    <xdr:colOff>371475</xdr:colOff>
                    <xdr:row>24</xdr:row>
                    <xdr:rowOff>190500</xdr:rowOff>
                  </to>
                </anchor>
              </controlPr>
            </control>
          </mc:Choice>
        </mc:AlternateContent>
        <mc:AlternateContent xmlns:mc="http://schemas.openxmlformats.org/markup-compatibility/2006">
          <mc:Choice Requires="x14">
            <control shapeId="237611" r:id="rId7" name="Check Box 43">
              <controlPr defaultSize="0" autoFill="0" autoLine="0" autoPict="0">
                <anchor moveWithCells="1">
                  <from>
                    <xdr:col>7</xdr:col>
                    <xdr:colOff>114300</xdr:colOff>
                    <xdr:row>8</xdr:row>
                    <xdr:rowOff>28575</xdr:rowOff>
                  </from>
                  <to>
                    <xdr:col>7</xdr:col>
                    <xdr:colOff>361950</xdr:colOff>
                    <xdr:row>8</xdr:row>
                    <xdr:rowOff>190500</xdr:rowOff>
                  </to>
                </anchor>
              </controlPr>
            </control>
          </mc:Choice>
        </mc:AlternateContent>
        <mc:AlternateContent xmlns:mc="http://schemas.openxmlformats.org/markup-compatibility/2006">
          <mc:Choice Requires="x14">
            <control shapeId="237625" r:id="rId8" name="Check Box 57">
              <controlPr defaultSize="0" autoFill="0" autoLine="0" autoPict="0">
                <anchor moveWithCells="1">
                  <from>
                    <xdr:col>8</xdr:col>
                    <xdr:colOff>123825</xdr:colOff>
                    <xdr:row>25</xdr:row>
                    <xdr:rowOff>28575</xdr:rowOff>
                  </from>
                  <to>
                    <xdr:col>8</xdr:col>
                    <xdr:colOff>371475</xdr:colOff>
                    <xdr:row>25</xdr:row>
                    <xdr:rowOff>190500</xdr:rowOff>
                  </to>
                </anchor>
              </controlPr>
            </control>
          </mc:Choice>
        </mc:AlternateContent>
        <mc:AlternateContent xmlns:mc="http://schemas.openxmlformats.org/markup-compatibility/2006">
          <mc:Choice Requires="x14">
            <control shapeId="237626" r:id="rId9" name="Check Box 58">
              <controlPr defaultSize="0" autoFill="0" autoLine="0" autoPict="0">
                <anchor moveWithCells="1">
                  <from>
                    <xdr:col>7</xdr:col>
                    <xdr:colOff>123825</xdr:colOff>
                    <xdr:row>25</xdr:row>
                    <xdr:rowOff>28575</xdr:rowOff>
                  </from>
                  <to>
                    <xdr:col>7</xdr:col>
                    <xdr:colOff>371475</xdr:colOff>
                    <xdr:row>25</xdr:row>
                    <xdr:rowOff>190500</xdr:rowOff>
                  </to>
                </anchor>
              </controlPr>
            </control>
          </mc:Choice>
        </mc:AlternateContent>
        <mc:AlternateContent xmlns:mc="http://schemas.openxmlformats.org/markup-compatibility/2006">
          <mc:Choice Requires="x14">
            <control shapeId="237627" r:id="rId10" name="Check Box 59">
              <controlPr defaultSize="0" autoFill="0" autoLine="0" autoPict="0">
                <anchor moveWithCells="1">
                  <from>
                    <xdr:col>8</xdr:col>
                    <xdr:colOff>123825</xdr:colOff>
                    <xdr:row>26</xdr:row>
                    <xdr:rowOff>28575</xdr:rowOff>
                  </from>
                  <to>
                    <xdr:col>8</xdr:col>
                    <xdr:colOff>371475</xdr:colOff>
                    <xdr:row>26</xdr:row>
                    <xdr:rowOff>190500</xdr:rowOff>
                  </to>
                </anchor>
              </controlPr>
            </control>
          </mc:Choice>
        </mc:AlternateContent>
        <mc:AlternateContent xmlns:mc="http://schemas.openxmlformats.org/markup-compatibility/2006">
          <mc:Choice Requires="x14">
            <control shapeId="237628" r:id="rId11" name="Check Box 60">
              <controlPr defaultSize="0" autoFill="0" autoLine="0" autoPict="0">
                <anchor moveWithCells="1">
                  <from>
                    <xdr:col>7</xdr:col>
                    <xdr:colOff>123825</xdr:colOff>
                    <xdr:row>26</xdr:row>
                    <xdr:rowOff>28575</xdr:rowOff>
                  </from>
                  <to>
                    <xdr:col>7</xdr:col>
                    <xdr:colOff>371475</xdr:colOff>
                    <xdr:row>26</xdr:row>
                    <xdr:rowOff>190500</xdr:rowOff>
                  </to>
                </anchor>
              </controlPr>
            </control>
          </mc:Choice>
        </mc:AlternateContent>
        <mc:AlternateContent xmlns:mc="http://schemas.openxmlformats.org/markup-compatibility/2006">
          <mc:Choice Requires="x14">
            <control shapeId="237629" r:id="rId12" name="Check Box 61">
              <controlPr defaultSize="0" autoFill="0" autoLine="0" autoPict="0">
                <anchor moveWithCells="1">
                  <from>
                    <xdr:col>8</xdr:col>
                    <xdr:colOff>123825</xdr:colOff>
                    <xdr:row>27</xdr:row>
                    <xdr:rowOff>28575</xdr:rowOff>
                  </from>
                  <to>
                    <xdr:col>8</xdr:col>
                    <xdr:colOff>371475</xdr:colOff>
                    <xdr:row>27</xdr:row>
                    <xdr:rowOff>190500</xdr:rowOff>
                  </to>
                </anchor>
              </controlPr>
            </control>
          </mc:Choice>
        </mc:AlternateContent>
        <mc:AlternateContent xmlns:mc="http://schemas.openxmlformats.org/markup-compatibility/2006">
          <mc:Choice Requires="x14">
            <control shapeId="237630" r:id="rId13" name="Check Box 62">
              <controlPr defaultSize="0" autoFill="0" autoLine="0" autoPict="0">
                <anchor moveWithCells="1">
                  <from>
                    <xdr:col>7</xdr:col>
                    <xdr:colOff>123825</xdr:colOff>
                    <xdr:row>27</xdr:row>
                    <xdr:rowOff>28575</xdr:rowOff>
                  </from>
                  <to>
                    <xdr:col>7</xdr:col>
                    <xdr:colOff>371475</xdr:colOff>
                    <xdr:row>27</xdr:row>
                    <xdr:rowOff>190500</xdr:rowOff>
                  </to>
                </anchor>
              </controlPr>
            </control>
          </mc:Choice>
        </mc:AlternateContent>
        <mc:AlternateContent xmlns:mc="http://schemas.openxmlformats.org/markup-compatibility/2006">
          <mc:Choice Requires="x14">
            <control shapeId="237631" r:id="rId14" name="Check Box 63">
              <controlPr defaultSize="0" autoFill="0" autoLine="0" autoPict="0">
                <anchor moveWithCells="1">
                  <from>
                    <xdr:col>8</xdr:col>
                    <xdr:colOff>123825</xdr:colOff>
                    <xdr:row>29</xdr:row>
                    <xdr:rowOff>28575</xdr:rowOff>
                  </from>
                  <to>
                    <xdr:col>8</xdr:col>
                    <xdr:colOff>371475</xdr:colOff>
                    <xdr:row>29</xdr:row>
                    <xdr:rowOff>190500</xdr:rowOff>
                  </to>
                </anchor>
              </controlPr>
            </control>
          </mc:Choice>
        </mc:AlternateContent>
        <mc:AlternateContent xmlns:mc="http://schemas.openxmlformats.org/markup-compatibility/2006">
          <mc:Choice Requires="x14">
            <control shapeId="237632" r:id="rId15" name="Check Box 64">
              <controlPr defaultSize="0" autoFill="0" autoLine="0" autoPict="0">
                <anchor moveWithCells="1">
                  <from>
                    <xdr:col>7</xdr:col>
                    <xdr:colOff>123825</xdr:colOff>
                    <xdr:row>29</xdr:row>
                    <xdr:rowOff>28575</xdr:rowOff>
                  </from>
                  <to>
                    <xdr:col>7</xdr:col>
                    <xdr:colOff>371475</xdr:colOff>
                    <xdr:row>29</xdr:row>
                    <xdr:rowOff>190500</xdr:rowOff>
                  </to>
                </anchor>
              </controlPr>
            </control>
          </mc:Choice>
        </mc:AlternateContent>
        <mc:AlternateContent xmlns:mc="http://schemas.openxmlformats.org/markup-compatibility/2006">
          <mc:Choice Requires="x14">
            <control shapeId="237633" r:id="rId16" name="Check Box 65">
              <controlPr defaultSize="0" autoFill="0" autoLine="0" autoPict="0">
                <anchor moveWithCells="1">
                  <from>
                    <xdr:col>8</xdr:col>
                    <xdr:colOff>123825</xdr:colOff>
                    <xdr:row>30</xdr:row>
                    <xdr:rowOff>28575</xdr:rowOff>
                  </from>
                  <to>
                    <xdr:col>8</xdr:col>
                    <xdr:colOff>371475</xdr:colOff>
                    <xdr:row>30</xdr:row>
                    <xdr:rowOff>190500</xdr:rowOff>
                  </to>
                </anchor>
              </controlPr>
            </control>
          </mc:Choice>
        </mc:AlternateContent>
        <mc:AlternateContent xmlns:mc="http://schemas.openxmlformats.org/markup-compatibility/2006">
          <mc:Choice Requires="x14">
            <control shapeId="237634" r:id="rId17" name="Check Box 66">
              <controlPr defaultSize="0" autoFill="0" autoLine="0" autoPict="0">
                <anchor moveWithCells="1">
                  <from>
                    <xdr:col>7</xdr:col>
                    <xdr:colOff>123825</xdr:colOff>
                    <xdr:row>30</xdr:row>
                    <xdr:rowOff>28575</xdr:rowOff>
                  </from>
                  <to>
                    <xdr:col>7</xdr:col>
                    <xdr:colOff>371475</xdr:colOff>
                    <xdr:row>30</xdr:row>
                    <xdr:rowOff>190500</xdr:rowOff>
                  </to>
                </anchor>
              </controlPr>
            </control>
          </mc:Choice>
        </mc:AlternateContent>
        <mc:AlternateContent xmlns:mc="http://schemas.openxmlformats.org/markup-compatibility/2006">
          <mc:Choice Requires="x14">
            <control shapeId="237639" r:id="rId18" name="Check Box 71">
              <controlPr defaultSize="0" autoFill="0" autoLine="0" autoPict="0">
                <anchor moveWithCells="1">
                  <from>
                    <xdr:col>8</xdr:col>
                    <xdr:colOff>114300</xdr:colOff>
                    <xdr:row>9</xdr:row>
                    <xdr:rowOff>28575</xdr:rowOff>
                  </from>
                  <to>
                    <xdr:col>8</xdr:col>
                    <xdr:colOff>361950</xdr:colOff>
                    <xdr:row>9</xdr:row>
                    <xdr:rowOff>190500</xdr:rowOff>
                  </to>
                </anchor>
              </controlPr>
            </control>
          </mc:Choice>
        </mc:AlternateContent>
        <mc:AlternateContent xmlns:mc="http://schemas.openxmlformats.org/markup-compatibility/2006">
          <mc:Choice Requires="x14">
            <control shapeId="237640" r:id="rId19" name="Check Box 72">
              <controlPr defaultSize="0" autoFill="0" autoLine="0" autoPict="0">
                <anchor moveWithCells="1">
                  <from>
                    <xdr:col>7</xdr:col>
                    <xdr:colOff>114300</xdr:colOff>
                    <xdr:row>9</xdr:row>
                    <xdr:rowOff>28575</xdr:rowOff>
                  </from>
                  <to>
                    <xdr:col>7</xdr:col>
                    <xdr:colOff>361950</xdr:colOff>
                    <xdr:row>9</xdr:row>
                    <xdr:rowOff>190500</xdr:rowOff>
                  </to>
                </anchor>
              </controlPr>
            </control>
          </mc:Choice>
        </mc:AlternateContent>
        <mc:AlternateContent xmlns:mc="http://schemas.openxmlformats.org/markup-compatibility/2006">
          <mc:Choice Requires="x14">
            <control shapeId="237641" r:id="rId20" name="Check Box 73">
              <controlPr defaultSize="0" autoFill="0" autoLine="0" autoPict="0">
                <anchor moveWithCells="1">
                  <from>
                    <xdr:col>8</xdr:col>
                    <xdr:colOff>114300</xdr:colOff>
                    <xdr:row>10</xdr:row>
                    <xdr:rowOff>28575</xdr:rowOff>
                  </from>
                  <to>
                    <xdr:col>8</xdr:col>
                    <xdr:colOff>361950</xdr:colOff>
                    <xdr:row>10</xdr:row>
                    <xdr:rowOff>190500</xdr:rowOff>
                  </to>
                </anchor>
              </controlPr>
            </control>
          </mc:Choice>
        </mc:AlternateContent>
        <mc:AlternateContent xmlns:mc="http://schemas.openxmlformats.org/markup-compatibility/2006">
          <mc:Choice Requires="x14">
            <control shapeId="237642" r:id="rId21" name="Check Box 74">
              <controlPr defaultSize="0" autoFill="0" autoLine="0" autoPict="0">
                <anchor moveWithCells="1">
                  <from>
                    <xdr:col>7</xdr:col>
                    <xdr:colOff>114300</xdr:colOff>
                    <xdr:row>10</xdr:row>
                    <xdr:rowOff>28575</xdr:rowOff>
                  </from>
                  <to>
                    <xdr:col>7</xdr:col>
                    <xdr:colOff>361950</xdr:colOff>
                    <xdr:row>10</xdr:row>
                    <xdr:rowOff>190500</xdr:rowOff>
                  </to>
                </anchor>
              </controlPr>
            </control>
          </mc:Choice>
        </mc:AlternateContent>
        <mc:AlternateContent xmlns:mc="http://schemas.openxmlformats.org/markup-compatibility/2006">
          <mc:Choice Requires="x14">
            <control shapeId="237643" r:id="rId22" name="Check Box 75">
              <controlPr defaultSize="0" autoFill="0" autoLine="0" autoPict="0">
                <anchor moveWithCells="1">
                  <from>
                    <xdr:col>8</xdr:col>
                    <xdr:colOff>114300</xdr:colOff>
                    <xdr:row>11</xdr:row>
                    <xdr:rowOff>28575</xdr:rowOff>
                  </from>
                  <to>
                    <xdr:col>8</xdr:col>
                    <xdr:colOff>361950</xdr:colOff>
                    <xdr:row>11</xdr:row>
                    <xdr:rowOff>190500</xdr:rowOff>
                  </to>
                </anchor>
              </controlPr>
            </control>
          </mc:Choice>
        </mc:AlternateContent>
        <mc:AlternateContent xmlns:mc="http://schemas.openxmlformats.org/markup-compatibility/2006">
          <mc:Choice Requires="x14">
            <control shapeId="237644" r:id="rId23" name="Check Box 76">
              <controlPr defaultSize="0" autoFill="0" autoLine="0" autoPict="0">
                <anchor moveWithCells="1">
                  <from>
                    <xdr:col>7</xdr:col>
                    <xdr:colOff>114300</xdr:colOff>
                    <xdr:row>11</xdr:row>
                    <xdr:rowOff>28575</xdr:rowOff>
                  </from>
                  <to>
                    <xdr:col>7</xdr:col>
                    <xdr:colOff>361950</xdr:colOff>
                    <xdr:row>11</xdr:row>
                    <xdr:rowOff>190500</xdr:rowOff>
                  </to>
                </anchor>
              </controlPr>
            </control>
          </mc:Choice>
        </mc:AlternateContent>
        <mc:AlternateContent xmlns:mc="http://schemas.openxmlformats.org/markup-compatibility/2006">
          <mc:Choice Requires="x14">
            <control shapeId="237645" r:id="rId24" name="Check Box 77">
              <controlPr defaultSize="0" autoFill="0" autoLine="0" autoPict="0">
                <anchor moveWithCells="1">
                  <from>
                    <xdr:col>8</xdr:col>
                    <xdr:colOff>114300</xdr:colOff>
                    <xdr:row>12</xdr:row>
                    <xdr:rowOff>0</xdr:rowOff>
                  </from>
                  <to>
                    <xdr:col>8</xdr:col>
                    <xdr:colOff>361950</xdr:colOff>
                    <xdr:row>12</xdr:row>
                    <xdr:rowOff>161925</xdr:rowOff>
                  </to>
                </anchor>
              </controlPr>
            </control>
          </mc:Choice>
        </mc:AlternateContent>
        <mc:AlternateContent xmlns:mc="http://schemas.openxmlformats.org/markup-compatibility/2006">
          <mc:Choice Requires="x14">
            <control shapeId="237646" r:id="rId25" name="Check Box 78">
              <controlPr defaultSize="0" autoFill="0" autoLine="0" autoPict="0">
                <anchor moveWithCells="1">
                  <from>
                    <xdr:col>7</xdr:col>
                    <xdr:colOff>114300</xdr:colOff>
                    <xdr:row>12</xdr:row>
                    <xdr:rowOff>0</xdr:rowOff>
                  </from>
                  <to>
                    <xdr:col>7</xdr:col>
                    <xdr:colOff>361950</xdr:colOff>
                    <xdr:row>12</xdr:row>
                    <xdr:rowOff>161925</xdr:rowOff>
                  </to>
                </anchor>
              </controlPr>
            </control>
          </mc:Choice>
        </mc:AlternateContent>
        <mc:AlternateContent xmlns:mc="http://schemas.openxmlformats.org/markup-compatibility/2006">
          <mc:Choice Requires="x14">
            <control shapeId="237649" r:id="rId26" name="Check Box 81">
              <controlPr defaultSize="0" autoFill="0" autoLine="0" autoPict="0">
                <anchor moveWithCells="1">
                  <from>
                    <xdr:col>8</xdr:col>
                    <xdr:colOff>114300</xdr:colOff>
                    <xdr:row>13</xdr:row>
                    <xdr:rowOff>28575</xdr:rowOff>
                  </from>
                  <to>
                    <xdr:col>8</xdr:col>
                    <xdr:colOff>361950</xdr:colOff>
                    <xdr:row>13</xdr:row>
                    <xdr:rowOff>190500</xdr:rowOff>
                  </to>
                </anchor>
              </controlPr>
            </control>
          </mc:Choice>
        </mc:AlternateContent>
        <mc:AlternateContent xmlns:mc="http://schemas.openxmlformats.org/markup-compatibility/2006">
          <mc:Choice Requires="x14">
            <control shapeId="237650" r:id="rId27" name="Check Box 82">
              <controlPr defaultSize="0" autoFill="0" autoLine="0" autoPict="0">
                <anchor moveWithCells="1">
                  <from>
                    <xdr:col>7</xdr:col>
                    <xdr:colOff>114300</xdr:colOff>
                    <xdr:row>13</xdr:row>
                    <xdr:rowOff>28575</xdr:rowOff>
                  </from>
                  <to>
                    <xdr:col>7</xdr:col>
                    <xdr:colOff>361950</xdr:colOff>
                    <xdr:row>13</xdr:row>
                    <xdr:rowOff>190500</xdr:rowOff>
                  </to>
                </anchor>
              </controlPr>
            </control>
          </mc:Choice>
        </mc:AlternateContent>
        <mc:AlternateContent xmlns:mc="http://schemas.openxmlformats.org/markup-compatibility/2006">
          <mc:Choice Requires="x14">
            <control shapeId="237651" r:id="rId28" name="Check Box 83">
              <controlPr defaultSize="0" autoFill="0" autoLine="0" autoPict="0">
                <anchor moveWithCells="1">
                  <from>
                    <xdr:col>8</xdr:col>
                    <xdr:colOff>114300</xdr:colOff>
                    <xdr:row>14</xdr:row>
                    <xdr:rowOff>28575</xdr:rowOff>
                  </from>
                  <to>
                    <xdr:col>8</xdr:col>
                    <xdr:colOff>361950</xdr:colOff>
                    <xdr:row>14</xdr:row>
                    <xdr:rowOff>190500</xdr:rowOff>
                  </to>
                </anchor>
              </controlPr>
            </control>
          </mc:Choice>
        </mc:AlternateContent>
        <mc:AlternateContent xmlns:mc="http://schemas.openxmlformats.org/markup-compatibility/2006">
          <mc:Choice Requires="x14">
            <control shapeId="237652" r:id="rId29" name="Check Box 84">
              <controlPr defaultSize="0" autoFill="0" autoLine="0" autoPict="0">
                <anchor moveWithCells="1">
                  <from>
                    <xdr:col>7</xdr:col>
                    <xdr:colOff>114300</xdr:colOff>
                    <xdr:row>14</xdr:row>
                    <xdr:rowOff>28575</xdr:rowOff>
                  </from>
                  <to>
                    <xdr:col>7</xdr:col>
                    <xdr:colOff>361950</xdr:colOff>
                    <xdr:row>14</xdr:row>
                    <xdr:rowOff>190500</xdr:rowOff>
                  </to>
                </anchor>
              </controlPr>
            </control>
          </mc:Choice>
        </mc:AlternateContent>
        <mc:AlternateContent xmlns:mc="http://schemas.openxmlformats.org/markup-compatibility/2006">
          <mc:Choice Requires="x14">
            <control shapeId="237653" r:id="rId30" name="Check Box 85">
              <controlPr defaultSize="0" autoFill="0" autoLine="0" autoPict="0">
                <anchor moveWithCells="1">
                  <from>
                    <xdr:col>8</xdr:col>
                    <xdr:colOff>114300</xdr:colOff>
                    <xdr:row>15</xdr:row>
                    <xdr:rowOff>28575</xdr:rowOff>
                  </from>
                  <to>
                    <xdr:col>8</xdr:col>
                    <xdr:colOff>361950</xdr:colOff>
                    <xdr:row>15</xdr:row>
                    <xdr:rowOff>190500</xdr:rowOff>
                  </to>
                </anchor>
              </controlPr>
            </control>
          </mc:Choice>
        </mc:AlternateContent>
        <mc:AlternateContent xmlns:mc="http://schemas.openxmlformats.org/markup-compatibility/2006">
          <mc:Choice Requires="x14">
            <control shapeId="237654" r:id="rId31" name="Check Box 86">
              <controlPr defaultSize="0" autoFill="0" autoLine="0" autoPict="0">
                <anchor moveWithCells="1">
                  <from>
                    <xdr:col>7</xdr:col>
                    <xdr:colOff>114300</xdr:colOff>
                    <xdr:row>15</xdr:row>
                    <xdr:rowOff>28575</xdr:rowOff>
                  </from>
                  <to>
                    <xdr:col>7</xdr:col>
                    <xdr:colOff>361950</xdr:colOff>
                    <xdr:row>15</xdr:row>
                    <xdr:rowOff>190500</xdr:rowOff>
                  </to>
                </anchor>
              </controlPr>
            </control>
          </mc:Choice>
        </mc:AlternateContent>
        <mc:AlternateContent xmlns:mc="http://schemas.openxmlformats.org/markup-compatibility/2006">
          <mc:Choice Requires="x14">
            <control shapeId="237655" r:id="rId32" name="Check Box 87">
              <controlPr defaultSize="0" autoFill="0" autoLine="0" autoPict="0">
                <anchor moveWithCells="1">
                  <from>
                    <xdr:col>8</xdr:col>
                    <xdr:colOff>114300</xdr:colOff>
                    <xdr:row>16</xdr:row>
                    <xdr:rowOff>28575</xdr:rowOff>
                  </from>
                  <to>
                    <xdr:col>8</xdr:col>
                    <xdr:colOff>361950</xdr:colOff>
                    <xdr:row>16</xdr:row>
                    <xdr:rowOff>190500</xdr:rowOff>
                  </to>
                </anchor>
              </controlPr>
            </control>
          </mc:Choice>
        </mc:AlternateContent>
        <mc:AlternateContent xmlns:mc="http://schemas.openxmlformats.org/markup-compatibility/2006">
          <mc:Choice Requires="x14">
            <control shapeId="237656" r:id="rId33" name="Check Box 88">
              <controlPr defaultSize="0" autoFill="0" autoLine="0" autoPict="0">
                <anchor moveWithCells="1">
                  <from>
                    <xdr:col>7</xdr:col>
                    <xdr:colOff>114300</xdr:colOff>
                    <xdr:row>16</xdr:row>
                    <xdr:rowOff>28575</xdr:rowOff>
                  </from>
                  <to>
                    <xdr:col>7</xdr:col>
                    <xdr:colOff>361950</xdr:colOff>
                    <xdr:row>16</xdr:row>
                    <xdr:rowOff>190500</xdr:rowOff>
                  </to>
                </anchor>
              </controlPr>
            </control>
          </mc:Choice>
        </mc:AlternateContent>
        <mc:AlternateContent xmlns:mc="http://schemas.openxmlformats.org/markup-compatibility/2006">
          <mc:Choice Requires="x14">
            <control shapeId="237657" r:id="rId34" name="Check Box 89">
              <controlPr defaultSize="0" autoFill="0" autoLine="0" autoPict="0">
                <anchor moveWithCells="1">
                  <from>
                    <xdr:col>8</xdr:col>
                    <xdr:colOff>114300</xdr:colOff>
                    <xdr:row>17</xdr:row>
                    <xdr:rowOff>28575</xdr:rowOff>
                  </from>
                  <to>
                    <xdr:col>8</xdr:col>
                    <xdr:colOff>361950</xdr:colOff>
                    <xdr:row>17</xdr:row>
                    <xdr:rowOff>190500</xdr:rowOff>
                  </to>
                </anchor>
              </controlPr>
            </control>
          </mc:Choice>
        </mc:AlternateContent>
        <mc:AlternateContent xmlns:mc="http://schemas.openxmlformats.org/markup-compatibility/2006">
          <mc:Choice Requires="x14">
            <control shapeId="237658" r:id="rId35" name="Check Box 90">
              <controlPr defaultSize="0" autoFill="0" autoLine="0" autoPict="0">
                <anchor moveWithCells="1">
                  <from>
                    <xdr:col>7</xdr:col>
                    <xdr:colOff>114300</xdr:colOff>
                    <xdr:row>17</xdr:row>
                    <xdr:rowOff>28575</xdr:rowOff>
                  </from>
                  <to>
                    <xdr:col>7</xdr:col>
                    <xdr:colOff>361950</xdr:colOff>
                    <xdr:row>17</xdr:row>
                    <xdr:rowOff>190500</xdr:rowOff>
                  </to>
                </anchor>
              </controlPr>
            </control>
          </mc:Choice>
        </mc:AlternateContent>
        <mc:AlternateContent xmlns:mc="http://schemas.openxmlformats.org/markup-compatibility/2006">
          <mc:Choice Requires="x14">
            <control shapeId="237659" r:id="rId36" name="Check Box 91">
              <controlPr defaultSize="0" autoFill="0" autoLine="0" autoPict="0">
                <anchor moveWithCells="1">
                  <from>
                    <xdr:col>8</xdr:col>
                    <xdr:colOff>114300</xdr:colOff>
                    <xdr:row>23</xdr:row>
                    <xdr:rowOff>28575</xdr:rowOff>
                  </from>
                  <to>
                    <xdr:col>8</xdr:col>
                    <xdr:colOff>361950</xdr:colOff>
                    <xdr:row>23</xdr:row>
                    <xdr:rowOff>190500</xdr:rowOff>
                  </to>
                </anchor>
              </controlPr>
            </control>
          </mc:Choice>
        </mc:AlternateContent>
        <mc:AlternateContent xmlns:mc="http://schemas.openxmlformats.org/markup-compatibility/2006">
          <mc:Choice Requires="x14">
            <control shapeId="237660" r:id="rId37" name="Check Box 92">
              <controlPr defaultSize="0" autoFill="0" autoLine="0" autoPict="0">
                <anchor moveWithCells="1">
                  <from>
                    <xdr:col>7</xdr:col>
                    <xdr:colOff>114300</xdr:colOff>
                    <xdr:row>23</xdr:row>
                    <xdr:rowOff>28575</xdr:rowOff>
                  </from>
                  <to>
                    <xdr:col>7</xdr:col>
                    <xdr:colOff>361950</xdr:colOff>
                    <xdr:row>23</xdr:row>
                    <xdr:rowOff>190500</xdr:rowOff>
                  </to>
                </anchor>
              </controlPr>
            </control>
          </mc:Choice>
        </mc:AlternateContent>
        <mc:AlternateContent xmlns:mc="http://schemas.openxmlformats.org/markup-compatibility/2006">
          <mc:Choice Requires="x14">
            <control shapeId="237663" r:id="rId38" name="Check Box 95">
              <controlPr defaultSize="0" autoFill="0" autoLine="0" autoPict="0">
                <anchor moveWithCells="1">
                  <from>
                    <xdr:col>8</xdr:col>
                    <xdr:colOff>123825</xdr:colOff>
                    <xdr:row>33</xdr:row>
                    <xdr:rowOff>28575</xdr:rowOff>
                  </from>
                  <to>
                    <xdr:col>8</xdr:col>
                    <xdr:colOff>371475</xdr:colOff>
                    <xdr:row>33</xdr:row>
                    <xdr:rowOff>190500</xdr:rowOff>
                  </to>
                </anchor>
              </controlPr>
            </control>
          </mc:Choice>
        </mc:AlternateContent>
        <mc:AlternateContent xmlns:mc="http://schemas.openxmlformats.org/markup-compatibility/2006">
          <mc:Choice Requires="x14">
            <control shapeId="237664" r:id="rId39" name="Check Box 96">
              <controlPr defaultSize="0" autoFill="0" autoLine="0" autoPict="0">
                <anchor moveWithCells="1">
                  <from>
                    <xdr:col>7</xdr:col>
                    <xdr:colOff>123825</xdr:colOff>
                    <xdr:row>33</xdr:row>
                    <xdr:rowOff>28575</xdr:rowOff>
                  </from>
                  <to>
                    <xdr:col>7</xdr:col>
                    <xdr:colOff>371475</xdr:colOff>
                    <xdr:row>33</xdr:row>
                    <xdr:rowOff>190500</xdr:rowOff>
                  </to>
                </anchor>
              </controlPr>
            </control>
          </mc:Choice>
        </mc:AlternateContent>
        <mc:AlternateContent xmlns:mc="http://schemas.openxmlformats.org/markup-compatibility/2006">
          <mc:Choice Requires="x14">
            <control shapeId="237665" r:id="rId40" name="Check Box 97">
              <controlPr defaultSize="0" autoFill="0" autoLine="0" autoPict="0">
                <anchor moveWithCells="1">
                  <from>
                    <xdr:col>8</xdr:col>
                    <xdr:colOff>123825</xdr:colOff>
                    <xdr:row>36</xdr:row>
                    <xdr:rowOff>28575</xdr:rowOff>
                  </from>
                  <to>
                    <xdr:col>8</xdr:col>
                    <xdr:colOff>371475</xdr:colOff>
                    <xdr:row>36</xdr:row>
                    <xdr:rowOff>190500</xdr:rowOff>
                  </to>
                </anchor>
              </controlPr>
            </control>
          </mc:Choice>
        </mc:AlternateContent>
        <mc:AlternateContent xmlns:mc="http://schemas.openxmlformats.org/markup-compatibility/2006">
          <mc:Choice Requires="x14">
            <control shapeId="237666" r:id="rId41" name="Check Box 98">
              <controlPr defaultSize="0" autoFill="0" autoLine="0" autoPict="0">
                <anchor moveWithCells="1">
                  <from>
                    <xdr:col>7</xdr:col>
                    <xdr:colOff>123825</xdr:colOff>
                    <xdr:row>36</xdr:row>
                    <xdr:rowOff>28575</xdr:rowOff>
                  </from>
                  <to>
                    <xdr:col>7</xdr:col>
                    <xdr:colOff>371475</xdr:colOff>
                    <xdr:row>36</xdr:row>
                    <xdr:rowOff>190500</xdr:rowOff>
                  </to>
                </anchor>
              </controlPr>
            </control>
          </mc:Choice>
        </mc:AlternateContent>
        <mc:AlternateContent xmlns:mc="http://schemas.openxmlformats.org/markup-compatibility/2006">
          <mc:Choice Requires="x14">
            <control shapeId="237669" r:id="rId42" name="Check Box 101">
              <controlPr defaultSize="0" autoFill="0" autoLine="0" autoPict="0">
                <anchor moveWithCells="1">
                  <from>
                    <xdr:col>8</xdr:col>
                    <xdr:colOff>123825</xdr:colOff>
                    <xdr:row>34</xdr:row>
                    <xdr:rowOff>28575</xdr:rowOff>
                  </from>
                  <to>
                    <xdr:col>8</xdr:col>
                    <xdr:colOff>371475</xdr:colOff>
                    <xdr:row>34</xdr:row>
                    <xdr:rowOff>190500</xdr:rowOff>
                  </to>
                </anchor>
              </controlPr>
            </control>
          </mc:Choice>
        </mc:AlternateContent>
        <mc:AlternateContent xmlns:mc="http://schemas.openxmlformats.org/markup-compatibility/2006">
          <mc:Choice Requires="x14">
            <control shapeId="237670" r:id="rId43" name="Check Box 102">
              <controlPr defaultSize="0" autoFill="0" autoLine="0" autoPict="0">
                <anchor moveWithCells="1">
                  <from>
                    <xdr:col>7</xdr:col>
                    <xdr:colOff>123825</xdr:colOff>
                    <xdr:row>34</xdr:row>
                    <xdr:rowOff>28575</xdr:rowOff>
                  </from>
                  <to>
                    <xdr:col>7</xdr:col>
                    <xdr:colOff>371475</xdr:colOff>
                    <xdr:row>34</xdr:row>
                    <xdr:rowOff>190500</xdr:rowOff>
                  </to>
                </anchor>
              </controlPr>
            </control>
          </mc:Choice>
        </mc:AlternateContent>
        <mc:AlternateContent xmlns:mc="http://schemas.openxmlformats.org/markup-compatibility/2006">
          <mc:Choice Requires="x14">
            <control shapeId="237671" r:id="rId44" name="Check Box 103">
              <controlPr defaultSize="0" autoFill="0" autoLine="0" autoPict="0">
                <anchor moveWithCells="1">
                  <from>
                    <xdr:col>8</xdr:col>
                    <xdr:colOff>123825</xdr:colOff>
                    <xdr:row>37</xdr:row>
                    <xdr:rowOff>28575</xdr:rowOff>
                  </from>
                  <to>
                    <xdr:col>8</xdr:col>
                    <xdr:colOff>371475</xdr:colOff>
                    <xdr:row>37</xdr:row>
                    <xdr:rowOff>190500</xdr:rowOff>
                  </to>
                </anchor>
              </controlPr>
            </control>
          </mc:Choice>
        </mc:AlternateContent>
        <mc:AlternateContent xmlns:mc="http://schemas.openxmlformats.org/markup-compatibility/2006">
          <mc:Choice Requires="x14">
            <control shapeId="237672" r:id="rId45" name="Check Box 104">
              <controlPr defaultSize="0" autoFill="0" autoLine="0" autoPict="0">
                <anchor moveWithCells="1">
                  <from>
                    <xdr:col>7</xdr:col>
                    <xdr:colOff>123825</xdr:colOff>
                    <xdr:row>37</xdr:row>
                    <xdr:rowOff>28575</xdr:rowOff>
                  </from>
                  <to>
                    <xdr:col>7</xdr:col>
                    <xdr:colOff>371475</xdr:colOff>
                    <xdr:row>37</xdr:row>
                    <xdr:rowOff>190500</xdr:rowOff>
                  </to>
                </anchor>
              </controlPr>
            </control>
          </mc:Choice>
        </mc:AlternateContent>
        <mc:AlternateContent xmlns:mc="http://schemas.openxmlformats.org/markup-compatibility/2006">
          <mc:Choice Requires="x14">
            <control shapeId="237673" r:id="rId46" name="Check Box 105">
              <controlPr defaultSize="0" autoFill="0" autoLine="0" autoPict="0">
                <anchor moveWithCells="1">
                  <from>
                    <xdr:col>8</xdr:col>
                    <xdr:colOff>123825</xdr:colOff>
                    <xdr:row>28</xdr:row>
                    <xdr:rowOff>28575</xdr:rowOff>
                  </from>
                  <to>
                    <xdr:col>8</xdr:col>
                    <xdr:colOff>371475</xdr:colOff>
                    <xdr:row>28</xdr:row>
                    <xdr:rowOff>190500</xdr:rowOff>
                  </to>
                </anchor>
              </controlPr>
            </control>
          </mc:Choice>
        </mc:AlternateContent>
        <mc:AlternateContent xmlns:mc="http://schemas.openxmlformats.org/markup-compatibility/2006">
          <mc:Choice Requires="x14">
            <control shapeId="237674" r:id="rId47" name="Check Box 106">
              <controlPr defaultSize="0" autoFill="0" autoLine="0" autoPict="0">
                <anchor moveWithCells="1">
                  <from>
                    <xdr:col>7</xdr:col>
                    <xdr:colOff>123825</xdr:colOff>
                    <xdr:row>28</xdr:row>
                    <xdr:rowOff>28575</xdr:rowOff>
                  </from>
                  <to>
                    <xdr:col>7</xdr:col>
                    <xdr:colOff>371475</xdr:colOff>
                    <xdr:row>28</xdr:row>
                    <xdr:rowOff>190500</xdr:rowOff>
                  </to>
                </anchor>
              </controlPr>
            </control>
          </mc:Choice>
        </mc:AlternateContent>
        <mc:AlternateContent xmlns:mc="http://schemas.openxmlformats.org/markup-compatibility/2006">
          <mc:Choice Requires="x14">
            <control shapeId="237675" r:id="rId48" name="Check Box 107">
              <controlPr defaultSize="0" autoFill="0" autoLine="0" autoPict="0">
                <anchor moveWithCells="1">
                  <from>
                    <xdr:col>8</xdr:col>
                    <xdr:colOff>123825</xdr:colOff>
                    <xdr:row>35</xdr:row>
                    <xdr:rowOff>28575</xdr:rowOff>
                  </from>
                  <to>
                    <xdr:col>8</xdr:col>
                    <xdr:colOff>371475</xdr:colOff>
                    <xdr:row>35</xdr:row>
                    <xdr:rowOff>190500</xdr:rowOff>
                  </to>
                </anchor>
              </controlPr>
            </control>
          </mc:Choice>
        </mc:AlternateContent>
        <mc:AlternateContent xmlns:mc="http://schemas.openxmlformats.org/markup-compatibility/2006">
          <mc:Choice Requires="x14">
            <control shapeId="237676" r:id="rId49" name="Check Box 108">
              <controlPr defaultSize="0" autoFill="0" autoLine="0" autoPict="0">
                <anchor moveWithCells="1">
                  <from>
                    <xdr:col>7</xdr:col>
                    <xdr:colOff>123825</xdr:colOff>
                    <xdr:row>35</xdr:row>
                    <xdr:rowOff>28575</xdr:rowOff>
                  </from>
                  <to>
                    <xdr:col>7</xdr:col>
                    <xdr:colOff>371475</xdr:colOff>
                    <xdr:row>35</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F84A5-F2FE-44C1-91E2-25DE09954D2E}">
  <sheetPr>
    <tabColor rgb="FFFFCC99"/>
    <pageSetUpPr fitToPage="1"/>
  </sheetPr>
  <dimension ref="A1:X16"/>
  <sheetViews>
    <sheetView zoomScale="98" zoomScaleNormal="98" zoomScaleSheetLayoutView="55" workbookViewId="0">
      <selection activeCell="G8" sqref="G8"/>
    </sheetView>
  </sheetViews>
  <sheetFormatPr defaultColWidth="8.75" defaultRowHeight="17.25"/>
  <cols>
    <col min="1" max="1" width="5.5" style="61" customWidth="1"/>
    <col min="2" max="2" width="30" style="62" customWidth="1"/>
    <col min="3" max="3" width="26.875" style="170" customWidth="1"/>
    <col min="4" max="4" width="34.25" style="170" customWidth="1"/>
    <col min="5" max="9" width="5.5" style="170" customWidth="1"/>
    <col min="10" max="19" width="5.25" style="170" customWidth="1"/>
    <col min="20" max="20" width="4.75" style="170" customWidth="1"/>
    <col min="21" max="21" width="21.25" style="170" customWidth="1"/>
    <col min="22" max="24" width="8.75" style="170"/>
    <col min="25" max="25" width="16.375" style="170" customWidth="1"/>
    <col min="26" max="26" width="14" style="170" customWidth="1"/>
    <col min="27" max="28" width="14.25" style="170" customWidth="1"/>
    <col min="29" max="29" width="19.25" style="170" customWidth="1"/>
    <col min="30" max="30" width="57.75" style="170" customWidth="1"/>
    <col min="31" max="31" width="19.375" style="170" bestFit="1" customWidth="1"/>
    <col min="32" max="32" width="10.75" style="170" customWidth="1"/>
    <col min="33" max="34" width="21.25" style="170" customWidth="1"/>
    <col min="35" max="16384" width="8.75" style="170"/>
  </cols>
  <sheetData>
    <row r="1" spans="1:24" s="56" customFormat="1" ht="24">
      <c r="A1" s="53"/>
      <c r="B1" s="463" t="s">
        <v>204</v>
      </c>
      <c r="C1" s="54" t="s">
        <v>96</v>
      </c>
      <c r="D1" s="55"/>
      <c r="E1" s="55"/>
      <c r="F1" s="55"/>
      <c r="G1" s="55"/>
      <c r="H1" s="55"/>
      <c r="I1" s="55"/>
      <c r="J1" s="55"/>
      <c r="K1" s="55"/>
      <c r="L1" s="55"/>
      <c r="M1" s="55"/>
      <c r="N1" s="55"/>
      <c r="O1" s="55"/>
      <c r="P1" s="55"/>
      <c r="Q1" s="55"/>
      <c r="R1" s="55"/>
      <c r="S1" s="55"/>
    </row>
    <row r="2" spans="1:24" ht="40.5" customHeight="1" thickBot="1">
      <c r="A2" s="53"/>
      <c r="B2" s="54"/>
      <c r="C2" s="55"/>
      <c r="D2" s="55"/>
      <c r="E2" s="55"/>
      <c r="F2" s="55"/>
      <c r="G2" s="55"/>
      <c r="H2" s="55"/>
      <c r="I2" s="55"/>
      <c r="J2" s="55"/>
      <c r="K2" s="55"/>
      <c r="L2" s="55"/>
      <c r="M2" s="55"/>
      <c r="N2" s="55"/>
      <c r="O2" s="55"/>
      <c r="P2" s="55"/>
      <c r="Q2" s="55"/>
      <c r="R2" s="55"/>
      <c r="S2" s="55"/>
      <c r="T2" s="56"/>
      <c r="U2" s="56"/>
      <c r="V2" s="56"/>
      <c r="W2" s="56"/>
      <c r="X2" s="56"/>
    </row>
    <row r="3" spans="1:24" ht="40.5" customHeight="1">
      <c r="A3" s="53"/>
      <c r="B3" s="58" t="s">
        <v>22</v>
      </c>
      <c r="C3" s="547" t="str">
        <f>IF('　入力シート'!C3="","",'　入力シート'!C3)</f>
        <v/>
      </c>
      <c r="D3" s="610"/>
      <c r="E3" s="55"/>
      <c r="F3" s="56"/>
    </row>
    <row r="4" spans="1:24" ht="40.5" customHeight="1">
      <c r="A4" s="53">
        <v>1</v>
      </c>
      <c r="B4" s="179" t="s">
        <v>8</v>
      </c>
      <c r="C4" s="611"/>
      <c r="D4" s="612"/>
      <c r="E4" s="55"/>
      <c r="F4" s="56"/>
    </row>
    <row r="5" spans="1:24" ht="40.5" customHeight="1">
      <c r="A5" s="53">
        <v>2</v>
      </c>
      <c r="B5" s="32" t="s">
        <v>14</v>
      </c>
      <c r="C5" s="613"/>
      <c r="D5" s="614"/>
      <c r="E5" s="55"/>
      <c r="F5" s="56"/>
    </row>
    <row r="6" spans="1:24" ht="40.5" customHeight="1">
      <c r="A6" s="53">
        <v>3</v>
      </c>
      <c r="B6" s="31" t="s">
        <v>39</v>
      </c>
      <c r="C6" s="602"/>
      <c r="D6" s="603"/>
      <c r="E6" s="55"/>
      <c r="F6" s="56"/>
    </row>
    <row r="7" spans="1:24" ht="40.5" customHeight="1">
      <c r="A7" s="53">
        <v>4</v>
      </c>
      <c r="B7" s="33" t="s">
        <v>38</v>
      </c>
      <c r="C7" s="615"/>
      <c r="D7" s="616"/>
      <c r="E7" s="55"/>
      <c r="F7" s="56"/>
    </row>
    <row r="8" spans="1:24" ht="40.5" customHeight="1">
      <c r="A8" s="53">
        <v>5</v>
      </c>
      <c r="B8" s="25" t="s">
        <v>40</v>
      </c>
      <c r="C8" s="550"/>
      <c r="D8" s="617"/>
      <c r="E8" s="55"/>
      <c r="F8" s="56"/>
    </row>
    <row r="9" spans="1:24" ht="40.5" customHeight="1">
      <c r="A9" s="53">
        <v>6</v>
      </c>
      <c r="B9" s="59" t="s">
        <v>41</v>
      </c>
      <c r="C9" s="602"/>
      <c r="D9" s="603"/>
      <c r="E9" s="55"/>
      <c r="F9" s="56"/>
    </row>
    <row r="10" spans="1:24" ht="40.5" customHeight="1">
      <c r="A10" s="53">
        <v>7</v>
      </c>
      <c r="B10" s="168" t="s">
        <v>42</v>
      </c>
      <c r="C10" s="76"/>
      <c r="D10" s="76"/>
      <c r="E10" s="55"/>
      <c r="F10" s="56"/>
    </row>
    <row r="11" spans="1:24" ht="40.5" customHeight="1">
      <c r="A11" s="53">
        <v>8</v>
      </c>
      <c r="B11" s="60" t="s">
        <v>43</v>
      </c>
      <c r="C11" s="604"/>
      <c r="D11" s="605"/>
      <c r="E11" s="55"/>
      <c r="F11" s="56"/>
    </row>
    <row r="12" spans="1:24" ht="40.5" customHeight="1">
      <c r="A12" s="53">
        <v>9</v>
      </c>
      <c r="B12" s="606" t="s">
        <v>44</v>
      </c>
      <c r="C12" s="75" t="s">
        <v>194</v>
      </c>
      <c r="D12" s="74"/>
      <c r="E12" s="55"/>
      <c r="F12" s="56"/>
    </row>
    <row r="13" spans="1:24" ht="40.5" customHeight="1">
      <c r="A13" s="53">
        <v>10</v>
      </c>
      <c r="B13" s="607"/>
      <c r="C13" s="171" t="s">
        <v>4</v>
      </c>
      <c r="D13" s="169"/>
      <c r="E13" s="55"/>
      <c r="F13" s="56"/>
    </row>
    <row r="14" spans="1:24" ht="51.75" customHeight="1">
      <c r="A14" s="53"/>
      <c r="B14" s="608" t="s">
        <v>87</v>
      </c>
      <c r="C14" s="609"/>
      <c r="D14" s="609"/>
      <c r="E14" s="55"/>
      <c r="F14" s="56"/>
    </row>
    <row r="15" spans="1:24" ht="40.5" customHeight="1">
      <c r="A15" s="53"/>
      <c r="B15" s="54"/>
      <c r="C15" s="55"/>
      <c r="D15" s="55"/>
      <c r="E15" s="55"/>
      <c r="F15" s="55"/>
      <c r="G15" s="55"/>
      <c r="H15" s="55"/>
      <c r="I15" s="55"/>
      <c r="J15" s="55"/>
      <c r="K15" s="55"/>
      <c r="L15" s="55"/>
      <c r="M15" s="55"/>
      <c r="N15" s="55"/>
      <c r="O15" s="55"/>
      <c r="P15" s="55"/>
      <c r="Q15" s="55"/>
      <c r="R15" s="55"/>
      <c r="S15" s="55"/>
      <c r="T15" s="56"/>
      <c r="U15" s="56"/>
      <c r="V15" s="56"/>
      <c r="W15" s="56"/>
      <c r="X15" s="56"/>
    </row>
    <row r="16" spans="1:24">
      <c r="A16" s="53"/>
      <c r="B16" s="54"/>
      <c r="C16" s="56"/>
      <c r="D16" s="56"/>
      <c r="E16" s="56"/>
      <c r="F16" s="56"/>
      <c r="G16" s="56"/>
      <c r="H16" s="56"/>
      <c r="I16" s="56"/>
      <c r="J16" s="56"/>
      <c r="K16" s="56"/>
      <c r="L16" s="56"/>
      <c r="M16" s="56"/>
      <c r="N16" s="56"/>
      <c r="O16" s="56"/>
      <c r="P16" s="56"/>
      <c r="Q16" s="56"/>
      <c r="R16" s="56"/>
      <c r="S16" s="56"/>
      <c r="T16" s="56"/>
      <c r="U16" s="56"/>
      <c r="V16" s="56"/>
      <c r="W16" s="56"/>
      <c r="X16" s="56"/>
    </row>
  </sheetData>
  <mergeCells count="10">
    <mergeCell ref="C9:D9"/>
    <mergeCell ref="C11:D11"/>
    <mergeCell ref="B12:B13"/>
    <mergeCell ref="B14:D14"/>
    <mergeCell ref="C3:D3"/>
    <mergeCell ref="C4:D4"/>
    <mergeCell ref="C5:D5"/>
    <mergeCell ref="C6:D6"/>
    <mergeCell ref="C7:D7"/>
    <mergeCell ref="C8:D8"/>
  </mergeCells>
  <phoneticPr fontId="3"/>
  <conditionalFormatting sqref="C4:D9 C11:D11 D12:D13">
    <cfRule type="cellIs" dxfId="200" priority="1" operator="equal">
      <formula>""</formula>
    </cfRule>
  </conditionalFormatting>
  <printOptions horizontalCentered="1"/>
  <pageMargins left="0.68" right="0.2" top="0.57999999999999996" bottom="0.2" header="0.31496062992125984" footer="0.2"/>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2865" r:id="rId4" name="Check Box 1">
              <controlPr defaultSize="0" autoFill="0" autoLine="0" autoPict="0">
                <anchor moveWithCells="1">
                  <from>
                    <xdr:col>2</xdr:col>
                    <xdr:colOff>209550</xdr:colOff>
                    <xdr:row>9</xdr:row>
                    <xdr:rowOff>57150</xdr:rowOff>
                  </from>
                  <to>
                    <xdr:col>2</xdr:col>
                    <xdr:colOff>1419225</xdr:colOff>
                    <xdr:row>9</xdr:row>
                    <xdr:rowOff>466725</xdr:rowOff>
                  </to>
                </anchor>
              </controlPr>
            </control>
          </mc:Choice>
        </mc:AlternateContent>
        <mc:AlternateContent xmlns:mc="http://schemas.openxmlformats.org/markup-compatibility/2006">
          <mc:Choice Requires="x14">
            <control shapeId="292866" r:id="rId5" name="Check Box 2">
              <controlPr defaultSize="0" autoFill="0" autoLine="0" autoPict="0">
                <anchor moveWithCells="1">
                  <from>
                    <xdr:col>3</xdr:col>
                    <xdr:colOff>219075</xdr:colOff>
                    <xdr:row>9</xdr:row>
                    <xdr:rowOff>57150</xdr:rowOff>
                  </from>
                  <to>
                    <xdr:col>3</xdr:col>
                    <xdr:colOff>1428750</xdr:colOff>
                    <xdr:row>9</xdr:row>
                    <xdr:rowOff>466725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29E3D-9492-4D17-B4BC-2A6C4F4D2292}">
  <dimension ref="B2:H29"/>
  <sheetViews>
    <sheetView showGridLines="0" workbookViewId="0">
      <selection activeCell="J1" sqref="J1"/>
    </sheetView>
  </sheetViews>
  <sheetFormatPr defaultRowHeight="18.75"/>
  <cols>
    <col min="1" max="4" width="9" style="266"/>
    <col min="5" max="6" width="13" style="266" customWidth="1"/>
    <col min="7" max="7" width="8.5" style="266" customWidth="1"/>
    <col min="8" max="8" width="12.875" style="266" customWidth="1"/>
    <col min="9" max="16384" width="9" style="266"/>
  </cols>
  <sheetData>
    <row r="2" spans="2:8">
      <c r="B2" s="465" t="s">
        <v>205</v>
      </c>
      <c r="C2" s="465"/>
    </row>
    <row r="3" spans="2:8" ht="19.5">
      <c r="F3" s="493" t="s">
        <v>447</v>
      </c>
      <c r="G3" s="619" t="str">
        <f>IF('　入力シート'!C3="","",'　入力シート'!C3)</f>
        <v/>
      </c>
      <c r="H3" s="620"/>
    </row>
    <row r="5" spans="2:8">
      <c r="B5" s="266" t="s">
        <v>218</v>
      </c>
    </row>
    <row r="6" spans="2:8">
      <c r="E6" s="311"/>
      <c r="F6" s="311"/>
      <c r="G6" s="312"/>
      <c r="H6" s="311"/>
    </row>
    <row r="7" spans="2:8">
      <c r="B7" s="266" t="s">
        <v>176</v>
      </c>
      <c r="E7" s="311" t="s">
        <v>177</v>
      </c>
      <c r="F7" s="621"/>
      <c r="G7" s="621"/>
      <c r="H7" s="621"/>
    </row>
    <row r="8" spans="2:8">
      <c r="E8" s="311"/>
      <c r="F8" s="621"/>
      <c r="G8" s="621"/>
      <c r="H8" s="621"/>
    </row>
    <row r="9" spans="2:8">
      <c r="B9" s="266" t="s">
        <v>178</v>
      </c>
      <c r="D9" s="215"/>
      <c r="E9" s="312" t="s">
        <v>179</v>
      </c>
      <c r="F9" s="621"/>
      <c r="G9" s="621"/>
      <c r="H9" s="621"/>
    </row>
    <row r="10" spans="2:8">
      <c r="D10" s="216"/>
      <c r="E10" s="312" t="s">
        <v>266</v>
      </c>
      <c r="F10" s="464"/>
      <c r="G10" s="464"/>
      <c r="H10" s="464"/>
    </row>
    <row r="11" spans="2:8">
      <c r="B11" s="266" t="s">
        <v>178</v>
      </c>
      <c r="E11" s="312" t="s">
        <v>179</v>
      </c>
      <c r="F11" s="464"/>
      <c r="G11" s="464"/>
      <c r="H11" s="464"/>
    </row>
    <row r="12" spans="2:8">
      <c r="E12" s="312" t="s">
        <v>195</v>
      </c>
      <c r="F12" s="464"/>
      <c r="G12" s="313" t="s">
        <v>325</v>
      </c>
      <c r="H12" s="464"/>
    </row>
    <row r="13" spans="2:8">
      <c r="B13" s="266" t="s">
        <v>264</v>
      </c>
      <c r="E13" s="314" t="s">
        <v>267</v>
      </c>
      <c r="F13" s="311"/>
      <c r="G13" s="311"/>
      <c r="H13" s="311"/>
    </row>
    <row r="14" spans="2:8">
      <c r="E14" s="311" t="s">
        <v>265</v>
      </c>
      <c r="F14" s="621"/>
      <c r="G14" s="621"/>
      <c r="H14" s="621"/>
    </row>
    <row r="17" spans="2:8">
      <c r="B17" s="622" t="s">
        <v>180</v>
      </c>
      <c r="C17" s="622"/>
      <c r="D17" s="622"/>
      <c r="E17" s="622"/>
      <c r="F17" s="622"/>
      <c r="G17" s="622"/>
      <c r="H17" s="622"/>
    </row>
    <row r="19" spans="2:8" ht="36.75" customHeight="1">
      <c r="B19" s="623" t="s">
        <v>409</v>
      </c>
      <c r="C19" s="623"/>
      <c r="D19" s="623"/>
      <c r="E19" s="623"/>
      <c r="F19" s="623"/>
      <c r="G19" s="623"/>
      <c r="H19" s="623"/>
    </row>
    <row r="21" spans="2:8">
      <c r="B21" s="266" t="s">
        <v>181</v>
      </c>
    </row>
    <row r="23" spans="2:8" ht="8.25" customHeight="1"/>
    <row r="24" spans="2:8" ht="19.5" customHeight="1">
      <c r="B24" s="624" t="s">
        <v>182</v>
      </c>
      <c r="C24" s="624"/>
      <c r="D24" s="624"/>
      <c r="E24" s="624"/>
      <c r="F24" s="624"/>
      <c r="G24" s="624"/>
      <c r="H24" s="624"/>
    </row>
    <row r="25" spans="2:8" ht="71.25" customHeight="1">
      <c r="B25" s="618" t="s">
        <v>183</v>
      </c>
      <c r="C25" s="618"/>
      <c r="D25" s="618"/>
      <c r="E25" s="618"/>
      <c r="F25" s="618"/>
      <c r="G25" s="618"/>
      <c r="H25" s="618"/>
    </row>
    <row r="26" spans="2:8" ht="56.25" customHeight="1">
      <c r="B26" s="618" t="s">
        <v>184</v>
      </c>
      <c r="C26" s="618"/>
      <c r="D26" s="618"/>
      <c r="E26" s="618"/>
      <c r="F26" s="618"/>
      <c r="G26" s="618"/>
      <c r="H26" s="618"/>
    </row>
    <row r="27" spans="2:8" ht="50.25" customHeight="1">
      <c r="B27" s="618" t="s">
        <v>185</v>
      </c>
      <c r="C27" s="618"/>
      <c r="D27" s="618"/>
      <c r="E27" s="618"/>
      <c r="F27" s="618"/>
      <c r="G27" s="618"/>
      <c r="H27" s="618"/>
    </row>
    <row r="28" spans="2:8" ht="35.25" customHeight="1">
      <c r="B28" s="618" t="s">
        <v>186</v>
      </c>
      <c r="C28" s="618"/>
      <c r="D28" s="618"/>
      <c r="E28" s="618"/>
      <c r="F28" s="618"/>
      <c r="G28" s="618"/>
      <c r="H28" s="618"/>
    </row>
    <row r="29" spans="2:8">
      <c r="B29" s="618" t="s">
        <v>187</v>
      </c>
      <c r="C29" s="618"/>
      <c r="D29" s="618"/>
      <c r="E29" s="618"/>
      <c r="F29" s="618"/>
      <c r="G29" s="618"/>
      <c r="H29" s="618"/>
    </row>
  </sheetData>
  <mergeCells count="12">
    <mergeCell ref="B29:H29"/>
    <mergeCell ref="G3:H3"/>
    <mergeCell ref="F7:H8"/>
    <mergeCell ref="F9:H9"/>
    <mergeCell ref="F14:H14"/>
    <mergeCell ref="B17:H17"/>
    <mergeCell ref="B19:H19"/>
    <mergeCell ref="B24:H24"/>
    <mergeCell ref="B25:H25"/>
    <mergeCell ref="B26:H26"/>
    <mergeCell ref="B27:H27"/>
    <mergeCell ref="B28:H28"/>
  </mergeCells>
  <phoneticPr fontId="3"/>
  <conditionalFormatting sqref="F7:H12 F14:H14">
    <cfRule type="cellIs" dxfId="199" priority="1" operator="equal">
      <formula>""</formula>
    </cfRule>
  </conditionalFormatting>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0</xdr:col>
                    <xdr:colOff>428625</xdr:colOff>
                    <xdr:row>22</xdr:row>
                    <xdr:rowOff>85725</xdr:rowOff>
                  </from>
                  <to>
                    <xdr:col>1</xdr:col>
                    <xdr:colOff>47625</xdr:colOff>
                    <xdr:row>23</xdr:row>
                    <xdr:rowOff>228600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0</xdr:col>
                    <xdr:colOff>419100</xdr:colOff>
                    <xdr:row>23</xdr:row>
                    <xdr:rowOff>219075</xdr:rowOff>
                  </from>
                  <to>
                    <xdr:col>1</xdr:col>
                    <xdr:colOff>38100</xdr:colOff>
                    <xdr:row>24</xdr:row>
                    <xdr:rowOff>219075</xdr:rowOff>
                  </to>
                </anchor>
              </controlPr>
            </control>
          </mc:Choice>
        </mc:AlternateContent>
        <mc:AlternateContent xmlns:mc="http://schemas.openxmlformats.org/markup-compatibility/2006">
          <mc:Choice Requires="x14">
            <control shapeId="331779" r:id="rId6" name="Check Box 3">
              <controlPr defaultSize="0" autoFill="0" autoLine="0" autoPict="0">
                <anchor moveWithCells="1">
                  <from>
                    <xdr:col>0</xdr:col>
                    <xdr:colOff>428625</xdr:colOff>
                    <xdr:row>25</xdr:row>
                    <xdr:rowOff>0</xdr:rowOff>
                  </from>
                  <to>
                    <xdr:col>1</xdr:col>
                    <xdr:colOff>47625</xdr:colOff>
                    <xdr:row>25</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99"/>
    <pageSetUpPr fitToPage="1"/>
  </sheetPr>
  <dimension ref="A1:M42"/>
  <sheetViews>
    <sheetView showGridLines="0" workbookViewId="0">
      <selection activeCell="C10" sqref="C10"/>
    </sheetView>
  </sheetViews>
  <sheetFormatPr defaultColWidth="8.75" defaultRowHeight="13.5"/>
  <cols>
    <col min="1" max="1" width="7.375" style="1" customWidth="1"/>
    <col min="2" max="3" width="8.75" style="1"/>
    <col min="4" max="4" width="7.625" style="1" customWidth="1"/>
    <col min="5" max="5" width="8.75" style="1"/>
    <col min="6" max="6" width="10.625" style="1" customWidth="1"/>
    <col min="7" max="7" width="14.625" style="1" customWidth="1"/>
    <col min="8" max="8" width="9" style="1" customWidth="1"/>
    <col min="9" max="9" width="18.625" style="1" customWidth="1"/>
    <col min="10" max="10" width="4.375" style="1" customWidth="1"/>
    <col min="11" max="11" width="8.75" style="1"/>
    <col min="12" max="12" width="19.625" style="1" customWidth="1"/>
    <col min="13" max="13" width="36.25" style="1" customWidth="1"/>
    <col min="14" max="16384" width="8.75" style="1"/>
  </cols>
  <sheetData>
    <row r="1" spans="1:9" ht="18.75">
      <c r="A1" s="634" t="s">
        <v>387</v>
      </c>
      <c r="B1" s="635"/>
      <c r="C1" s="635"/>
      <c r="D1" s="624"/>
      <c r="H1" s="630"/>
      <c r="I1" s="631"/>
    </row>
    <row r="2" spans="1:9" ht="19.149999999999999" customHeight="1">
      <c r="F2" s="34"/>
      <c r="G2" s="418" t="s">
        <v>22</v>
      </c>
      <c r="H2" s="632" t="str">
        <f>IF('　入力シート'!C3="","",'　入力シート'!C3)</f>
        <v/>
      </c>
      <c r="I2" s="633"/>
    </row>
    <row r="3" spans="1:9" ht="19.149999999999999" customHeight="1">
      <c r="B3" s="419" t="s">
        <v>381</v>
      </c>
      <c r="F3" s="34"/>
      <c r="G3" s="34"/>
      <c r="H3" s="34"/>
      <c r="I3" s="34"/>
    </row>
    <row r="4" spans="1:9" ht="19.149999999999999" customHeight="1">
      <c r="B4" s="419"/>
      <c r="F4" s="34"/>
      <c r="G4" s="34"/>
      <c r="H4" s="34"/>
      <c r="I4" s="34"/>
    </row>
    <row r="5" spans="1:9" ht="19.149999999999999" customHeight="1">
      <c r="F5" s="420" t="s">
        <v>47</v>
      </c>
      <c r="G5" s="628" t="str">
        <f>IF('　入力シート'!$C$8="","",'　入力シート'!$C$8)</f>
        <v/>
      </c>
      <c r="H5" s="629">
        <f>'　入力シート'!$C$8</f>
        <v>0</v>
      </c>
      <c r="I5" s="629">
        <f>'　入力シート'!$C$8</f>
        <v>0</v>
      </c>
    </row>
    <row r="6" spans="1:9" ht="19.149999999999999" customHeight="1">
      <c r="F6" s="420" t="s">
        <v>0</v>
      </c>
      <c r="G6" s="421" t="str">
        <f>"〒"&amp;IF('　入力シート'!$D$11="","",'　入力シート'!$D$11)</f>
        <v>〒</v>
      </c>
      <c r="H6" s="628"/>
      <c r="I6" s="629"/>
    </row>
    <row r="7" spans="1:9" ht="19.149999999999999" customHeight="1">
      <c r="F7" s="420"/>
      <c r="G7" s="628" t="str">
        <f>IF('　入力シート'!$C$12="","",'　入力シート'!$C$12)</f>
        <v/>
      </c>
      <c r="H7" s="629"/>
      <c r="I7" s="629"/>
    </row>
    <row r="8" spans="1:9" ht="19.149999999999999" customHeight="1">
      <c r="F8" s="420" t="s">
        <v>45</v>
      </c>
      <c r="G8" s="628" t="str">
        <f>IF('　入力シート'!$C$6="","",'　入力シート'!$C$6)</f>
        <v/>
      </c>
      <c r="H8" s="629"/>
      <c r="I8" s="629"/>
    </row>
    <row r="9" spans="1:9" ht="19.149999999999999" customHeight="1">
      <c r="F9" s="420" t="s">
        <v>195</v>
      </c>
      <c r="G9" s="424" t="str">
        <f>IF('　入力シート'!$C$10="","",'　入力シート'!$C$10)</f>
        <v/>
      </c>
      <c r="H9" s="422" t="s">
        <v>382</v>
      </c>
      <c r="I9" s="421" t="str">
        <f>IF('　入力シート'!$C$8="","",'　入力シート'!$C$8)</f>
        <v/>
      </c>
    </row>
    <row r="10" spans="1:9" ht="19.149999999999999" customHeight="1"/>
    <row r="11" spans="1:9" ht="19.149999999999999" customHeight="1">
      <c r="B11" s="15"/>
      <c r="C11" s="15"/>
    </row>
    <row r="12" spans="1:9" ht="19.149999999999999" customHeight="1">
      <c r="B12" s="625" t="str">
        <f>IF('　入力シート'!C4="","　　令和８年度有機農業拡大加速化事業補助金に係る事業計画（実績報告）書の提出について","　　　令和８年度有機農業拡大加速化事業補助金に係る"&amp;'　入力シート'!C4&amp;"の提出について")</f>
        <v>　　令和８年度有機農業拡大加速化事業補助金に係る事業計画（実績報告）書の提出について</v>
      </c>
      <c r="C12" s="626"/>
      <c r="D12" s="626"/>
      <c r="E12" s="626"/>
      <c r="F12" s="626"/>
      <c r="G12" s="626"/>
      <c r="H12" s="626"/>
      <c r="I12" s="626"/>
    </row>
    <row r="13" spans="1:9" ht="19.149999999999999" customHeight="1">
      <c r="C13" s="15"/>
      <c r="D13" s="15"/>
      <c r="E13" s="15"/>
      <c r="F13" s="15"/>
      <c r="G13" s="15"/>
      <c r="H13" s="15"/>
      <c r="I13" s="15"/>
    </row>
    <row r="14" spans="1:9" ht="19.149999999999999" customHeight="1">
      <c r="B14" s="627" t="str">
        <f>"　"&amp;IF('　入力シート'!C4="","令和８年度有機農業拡大加速化事業補助金につきまして、別添のとおり計画（実績）書","令和８年度有機農業拡大加速化事業補助金につきまして別添のとおり"&amp;'　入力シート'!C4)&amp;"を提出"</f>
        <v>　令和８年度有機農業拡大加速化事業補助金につきまして、別添のとおり計画（実績）書を提出</v>
      </c>
      <c r="C14" s="627"/>
      <c r="D14" s="627"/>
      <c r="E14" s="627"/>
      <c r="F14" s="627"/>
      <c r="G14" s="627"/>
      <c r="H14" s="627"/>
      <c r="I14" s="627"/>
    </row>
    <row r="15" spans="1:9" ht="19.149999999999999" customHeight="1">
      <c r="B15" s="645" t="s">
        <v>386</v>
      </c>
      <c r="C15" s="645"/>
    </row>
    <row r="16" spans="1:9" ht="19.149999999999999" customHeight="1">
      <c r="B16" s="419" t="s">
        <v>181</v>
      </c>
    </row>
    <row r="17" spans="1:13" ht="19.149999999999999" customHeight="1">
      <c r="D17" s="130"/>
      <c r="L17" s="117"/>
      <c r="M17" s="117"/>
    </row>
    <row r="18" spans="1:13" ht="19.149999999999999" customHeight="1">
      <c r="B18" s="77"/>
      <c r="C18" s="638"/>
      <c r="D18" s="638"/>
      <c r="E18" s="638"/>
      <c r="F18" s="638"/>
      <c r="G18" s="638"/>
      <c r="H18" s="638"/>
      <c r="I18" s="638"/>
      <c r="L18" s="118"/>
      <c r="M18" s="118"/>
    </row>
    <row r="19" spans="1:13" ht="24" customHeight="1">
      <c r="A19" s="98"/>
      <c r="B19" s="77"/>
      <c r="C19" s="642"/>
      <c r="D19" s="642"/>
      <c r="E19" s="641"/>
      <c r="F19" s="641"/>
      <c r="G19" s="641"/>
      <c r="H19" s="641"/>
      <c r="I19" s="641"/>
      <c r="L19" s="119"/>
      <c r="M19" s="120"/>
    </row>
    <row r="20" spans="1:13" ht="24" customHeight="1">
      <c r="A20" s="98"/>
      <c r="B20" s="77"/>
      <c r="C20" s="642"/>
      <c r="D20" s="642"/>
      <c r="E20" s="641"/>
      <c r="F20" s="641"/>
      <c r="G20" s="641"/>
      <c r="H20" s="641"/>
      <c r="I20" s="641"/>
      <c r="J20" s="35"/>
      <c r="L20" s="119"/>
      <c r="M20" s="121"/>
    </row>
    <row r="21" spans="1:13" ht="24" customHeight="1">
      <c r="A21" s="99"/>
      <c r="B21" s="77"/>
      <c r="C21" s="143"/>
      <c r="D21" s="114"/>
      <c r="E21" s="641"/>
      <c r="F21" s="641"/>
      <c r="G21" s="641"/>
      <c r="H21" s="641"/>
      <c r="I21" s="641"/>
      <c r="J21" s="35"/>
      <c r="L21" s="122"/>
      <c r="M21" s="123"/>
    </row>
    <row r="22" spans="1:13" ht="24" customHeight="1">
      <c r="A22" s="99"/>
      <c r="B22" s="77"/>
      <c r="C22" s="156"/>
      <c r="D22" s="158"/>
      <c r="E22" s="155"/>
      <c r="F22" s="155"/>
      <c r="G22" s="155"/>
      <c r="H22" s="155"/>
      <c r="I22" s="155"/>
      <c r="J22" s="35"/>
      <c r="L22" s="122"/>
      <c r="M22" s="123"/>
    </row>
    <row r="23" spans="1:13" ht="24" customHeight="1">
      <c r="A23" s="99"/>
      <c r="B23" s="77"/>
      <c r="C23" s="156"/>
      <c r="D23" s="158"/>
      <c r="E23" s="155"/>
      <c r="F23" s="155"/>
      <c r="G23" s="155"/>
      <c r="H23" s="155"/>
      <c r="I23" s="155"/>
      <c r="J23" s="35"/>
      <c r="L23" s="122"/>
      <c r="M23" s="123"/>
    </row>
    <row r="24" spans="1:13" ht="24" customHeight="1">
      <c r="A24" s="98"/>
      <c r="B24" s="77"/>
      <c r="C24" s="143"/>
      <c r="D24" s="114"/>
      <c r="E24" s="641"/>
      <c r="F24" s="641"/>
      <c r="G24" s="641"/>
      <c r="H24" s="641"/>
      <c r="I24" s="641"/>
      <c r="J24" s="35"/>
      <c r="L24" s="119"/>
      <c r="M24" s="121"/>
    </row>
    <row r="25" spans="1:13" ht="24" customHeight="1">
      <c r="A25" s="99"/>
      <c r="B25" s="77"/>
      <c r="C25" s="642"/>
      <c r="D25" s="643"/>
      <c r="E25" s="641"/>
      <c r="F25" s="659"/>
      <c r="G25" s="659"/>
      <c r="H25" s="659"/>
      <c r="I25" s="659"/>
      <c r="J25" s="35"/>
      <c r="L25" s="122"/>
      <c r="M25" s="124"/>
    </row>
    <row r="26" spans="1:13" s="182" customFormat="1" ht="18.75" customHeight="1">
      <c r="A26" s="183"/>
      <c r="L26" s="184"/>
      <c r="M26" s="124"/>
    </row>
    <row r="27" spans="1:13" ht="18.75">
      <c r="A27" s="98"/>
      <c r="B27" s="77"/>
      <c r="C27" s="77"/>
      <c r="D27" s="638"/>
      <c r="E27" s="639"/>
      <c r="F27" s="639"/>
      <c r="G27" s="638"/>
      <c r="H27" s="644"/>
      <c r="I27" s="133"/>
      <c r="L27" s="119"/>
      <c r="M27" s="121"/>
    </row>
    <row r="28" spans="1:13" ht="18.75">
      <c r="A28" s="98"/>
      <c r="B28" s="77"/>
      <c r="C28" s="636"/>
      <c r="D28" s="648"/>
      <c r="E28" s="649"/>
      <c r="F28" s="649"/>
      <c r="G28" s="649"/>
      <c r="H28" s="649"/>
      <c r="I28" s="649"/>
      <c r="L28" s="119"/>
      <c r="M28" s="121"/>
    </row>
    <row r="29" spans="1:13" ht="15" customHeight="1">
      <c r="A29" s="99"/>
      <c r="B29" s="157"/>
      <c r="C29" s="636"/>
      <c r="L29" s="162"/>
      <c r="M29" s="163"/>
    </row>
    <row r="30" spans="1:13" ht="18.75">
      <c r="A30" s="98"/>
      <c r="B30" s="77"/>
      <c r="C30" s="637"/>
      <c r="D30" s="648"/>
      <c r="E30" s="649"/>
      <c r="F30" s="649"/>
      <c r="G30" s="649"/>
      <c r="H30" s="649"/>
      <c r="I30" s="649"/>
      <c r="L30" s="119"/>
      <c r="M30" s="121"/>
    </row>
    <row r="31" spans="1:13" ht="18.75">
      <c r="A31" s="98"/>
      <c r="B31" s="77"/>
      <c r="C31" s="637"/>
      <c r="D31" s="638"/>
      <c r="E31" s="639"/>
      <c r="F31" s="639"/>
      <c r="G31" s="638"/>
      <c r="H31" s="644"/>
      <c r="I31" s="133"/>
      <c r="L31" s="119"/>
      <c r="M31" s="121"/>
    </row>
    <row r="32" spans="1:13" ht="18.75">
      <c r="A32" s="98"/>
      <c r="B32" s="77"/>
      <c r="C32" s="637"/>
      <c r="D32" s="636"/>
      <c r="E32" s="640"/>
      <c r="F32" s="640"/>
      <c r="G32" s="636"/>
      <c r="H32" s="637"/>
      <c r="I32" s="77"/>
      <c r="L32" s="119"/>
      <c r="M32" s="121"/>
    </row>
    <row r="33" spans="1:13" ht="18.75">
      <c r="A33" s="98"/>
      <c r="B33" s="77"/>
      <c r="C33" s="636"/>
      <c r="D33" s="636"/>
      <c r="E33" s="640"/>
      <c r="F33" s="640"/>
      <c r="G33" s="636"/>
      <c r="H33" s="637"/>
      <c r="I33" s="77"/>
      <c r="L33" s="119"/>
      <c r="M33" s="121"/>
    </row>
    <row r="34" spans="1:13" ht="18.75">
      <c r="A34" s="98"/>
      <c r="B34" s="77"/>
      <c r="C34" s="636"/>
      <c r="D34" s="138"/>
      <c r="E34" s="144"/>
      <c r="F34" s="144"/>
      <c r="G34" s="138"/>
      <c r="H34" s="113"/>
      <c r="I34" s="77"/>
      <c r="L34" s="119"/>
      <c r="M34" s="121"/>
    </row>
    <row r="35" spans="1:13" ht="18.75">
      <c r="A35" s="98"/>
      <c r="B35" s="77"/>
      <c r="C35" s="636"/>
      <c r="D35" s="138"/>
      <c r="E35" s="144"/>
      <c r="F35" s="144"/>
      <c r="G35" s="138"/>
      <c r="H35" s="113"/>
      <c r="I35" s="77"/>
      <c r="L35" s="119"/>
      <c r="M35" s="121"/>
    </row>
    <row r="36" spans="1:13" ht="18.75">
      <c r="A36" s="98"/>
      <c r="B36" s="77"/>
      <c r="C36" s="636"/>
      <c r="D36" s="138"/>
      <c r="E36" s="144"/>
      <c r="F36" s="144"/>
      <c r="G36" s="138"/>
      <c r="H36" s="113"/>
      <c r="I36" s="77"/>
      <c r="L36" s="119"/>
      <c r="M36" s="121"/>
    </row>
    <row r="37" spans="1:13" ht="14.25" thickBot="1">
      <c r="L37" s="126"/>
      <c r="M37" s="125"/>
    </row>
    <row r="38" spans="1:13" ht="19.5" customHeight="1">
      <c r="A38" s="186"/>
      <c r="B38" s="657" t="s">
        <v>202</v>
      </c>
      <c r="C38" s="658"/>
      <c r="D38" s="186"/>
      <c r="E38" s="186"/>
      <c r="F38" s="68"/>
      <c r="G38" s="68"/>
      <c r="H38" s="68"/>
      <c r="I38" s="68"/>
      <c r="J38" s="186"/>
      <c r="L38" s="126"/>
      <c r="M38" s="125"/>
    </row>
    <row r="39" spans="1:13" ht="19.5" customHeight="1" thickBot="1">
      <c r="A39" s="77"/>
      <c r="B39" s="77" t="s">
        <v>92</v>
      </c>
      <c r="C39" s="77"/>
      <c r="D39" s="77"/>
      <c r="E39" s="77"/>
      <c r="F39" s="77"/>
      <c r="G39" s="77"/>
      <c r="H39" s="77"/>
      <c r="I39" s="77"/>
      <c r="L39" s="126"/>
      <c r="M39" s="185"/>
    </row>
    <row r="40" spans="1:13" ht="22.5" customHeight="1" thickBot="1">
      <c r="A40" s="77"/>
      <c r="B40" s="77"/>
      <c r="C40" s="77"/>
      <c r="D40" s="77"/>
      <c r="E40" s="77"/>
      <c r="F40" s="77"/>
      <c r="G40" s="78" t="s">
        <v>100</v>
      </c>
      <c r="H40" s="79"/>
      <c r="I40" s="80"/>
      <c r="L40" s="118"/>
      <c r="M40" s="118"/>
    </row>
    <row r="41" spans="1:13" ht="19.149999999999999" customHeight="1">
      <c r="B41" s="650" t="s">
        <v>99</v>
      </c>
      <c r="C41" s="651"/>
      <c r="D41" s="651"/>
      <c r="E41" s="651"/>
      <c r="F41" s="651"/>
      <c r="G41" s="652"/>
      <c r="H41" s="652"/>
      <c r="I41" s="653"/>
      <c r="L41" s="646"/>
      <c r="M41" s="647"/>
    </row>
    <row r="42" spans="1:13" ht="19.149999999999999" customHeight="1">
      <c r="B42" s="654"/>
      <c r="C42" s="655"/>
      <c r="D42" s="655"/>
      <c r="E42" s="655"/>
      <c r="F42" s="655"/>
      <c r="G42" s="655"/>
      <c r="H42" s="655"/>
      <c r="I42" s="656"/>
      <c r="L42" s="646"/>
      <c r="M42" s="647"/>
    </row>
  </sheetData>
  <mergeCells count="36">
    <mergeCell ref="B15:C15"/>
    <mergeCell ref="L41:M41"/>
    <mergeCell ref="L42:M42"/>
    <mergeCell ref="D30:I30"/>
    <mergeCell ref="D31:F31"/>
    <mergeCell ref="G31:H31"/>
    <mergeCell ref="B41:I42"/>
    <mergeCell ref="C33:C36"/>
    <mergeCell ref="B38:C38"/>
    <mergeCell ref="G33:H33"/>
    <mergeCell ref="C28:C32"/>
    <mergeCell ref="D33:F33"/>
    <mergeCell ref="D28:I28"/>
    <mergeCell ref="C18:D18"/>
    <mergeCell ref="E18:I18"/>
    <mergeCell ref="E25:I25"/>
    <mergeCell ref="C19:D19"/>
    <mergeCell ref="E19:I19"/>
    <mergeCell ref="C20:D20"/>
    <mergeCell ref="C25:D25"/>
    <mergeCell ref="G27:H27"/>
    <mergeCell ref="G32:H32"/>
    <mergeCell ref="D27:F27"/>
    <mergeCell ref="D32:F32"/>
    <mergeCell ref="E20:I20"/>
    <mergeCell ref="E21:I21"/>
    <mergeCell ref="E24:I24"/>
    <mergeCell ref="B12:I12"/>
    <mergeCell ref="B14:I14"/>
    <mergeCell ref="G5:I5"/>
    <mergeCell ref="G8:I8"/>
    <mergeCell ref="H1:I1"/>
    <mergeCell ref="H6:I6"/>
    <mergeCell ref="G7:I7"/>
    <mergeCell ref="H2:I2"/>
    <mergeCell ref="A1:D1"/>
  </mergeCells>
  <phoneticPr fontId="3"/>
  <pageMargins left="0.23622047244094491" right="0.23622047244094491" top="0.35433070866141736" bottom="0.35433070866141736" header="0" footer="0"/>
  <pageSetup paperSize="9" scale="92"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84BF6-0CE2-4902-845F-2B1674C3403F}">
  <sheetPr>
    <tabColor theme="5" tint="0.59999389629810485"/>
    <pageSetUpPr fitToPage="1"/>
  </sheetPr>
  <dimension ref="A1:J48"/>
  <sheetViews>
    <sheetView showGridLines="0" topLeftCell="A36" workbookViewId="0">
      <selection activeCell="K42" sqref="K42"/>
    </sheetView>
  </sheetViews>
  <sheetFormatPr defaultRowHeight="18.75"/>
  <cols>
    <col min="1" max="1" width="4.625" style="266" customWidth="1"/>
    <col min="2" max="2" width="15.25" style="266" customWidth="1"/>
    <col min="3" max="3" width="21.125" style="266" customWidth="1"/>
    <col min="4" max="4" width="19.25" style="266" customWidth="1"/>
    <col min="5" max="5" width="22" style="266" customWidth="1"/>
    <col min="6" max="6" width="1.75" style="266" customWidth="1"/>
    <col min="7" max="7" width="9.125" style="266" customWidth="1"/>
    <col min="8" max="16384" width="9" style="266"/>
  </cols>
  <sheetData>
    <row r="1" spans="1:9" s="457" customFormat="1">
      <c r="A1" s="684" t="s">
        <v>90</v>
      </c>
      <c r="B1" s="684"/>
      <c r="E1" s="245"/>
      <c r="F1" s="245"/>
    </row>
    <row r="2" spans="1:9" s="17" customFormat="1" ht="19.149999999999999" customHeight="1">
      <c r="A2" s="19">
        <v>0</v>
      </c>
      <c r="B2" s="18"/>
      <c r="D2" s="16" t="s">
        <v>22</v>
      </c>
      <c r="E2" s="20" t="str">
        <f>IF('　入力シート'!C3="","",'　入力シート'!C3)</f>
        <v/>
      </c>
      <c r="F2" s="237"/>
    </row>
    <row r="3" spans="1:9" ht="19.5">
      <c r="A3" s="3"/>
      <c r="B3" s="310" t="str">
        <f>IF('　入力シート'!C4="","",'　入力シート'!C4)</f>
        <v/>
      </c>
      <c r="C3" s="309" t="s">
        <v>324</v>
      </c>
      <c r="D3" s="288"/>
      <c r="E3" s="288"/>
      <c r="F3" s="269"/>
    </row>
    <row r="4" spans="1:9">
      <c r="A4" s="3"/>
      <c r="B4" s="41" t="s">
        <v>35</v>
      </c>
      <c r="C4" s="3"/>
      <c r="D4" s="3"/>
      <c r="E4" s="3"/>
      <c r="F4" s="3"/>
    </row>
    <row r="5" spans="1:9" ht="3.75" customHeight="1" thickBot="1">
      <c r="A5" s="3"/>
      <c r="B5" s="6"/>
      <c r="C5" s="3"/>
      <c r="D5" s="3"/>
      <c r="E5" s="3"/>
      <c r="F5" s="3"/>
    </row>
    <row r="6" spans="1:9" ht="18" customHeight="1">
      <c r="A6" s="3"/>
      <c r="B6" s="315" t="s">
        <v>8</v>
      </c>
      <c r="C6" s="685" t="str">
        <f>IF('　入力シート'!C5="","",'　入力シート'!C5)</f>
        <v/>
      </c>
      <c r="D6" s="686"/>
      <c r="E6" s="687"/>
      <c r="F6" s="238"/>
    </row>
    <row r="7" spans="1:9" ht="18" customHeight="1">
      <c r="A7" s="21">
        <v>1</v>
      </c>
      <c r="B7" s="316" t="s">
        <v>14</v>
      </c>
      <c r="C7" s="688" t="str">
        <f>IF('　入力シート'!C6="","",'　入力シート'!C6)</f>
        <v/>
      </c>
      <c r="D7" s="689"/>
      <c r="E7" s="690"/>
      <c r="F7" s="238"/>
    </row>
    <row r="8" spans="1:9" ht="18" customHeight="1">
      <c r="A8" s="21"/>
      <c r="B8" s="354" t="s">
        <v>8</v>
      </c>
      <c r="C8" s="437" t="str">
        <f>IF('　入力シート'!C9="","",'　入力シート'!C9)</f>
        <v/>
      </c>
      <c r="D8" s="355" t="s">
        <v>8</v>
      </c>
      <c r="E8" s="438" t="str">
        <f>IF('　入力シート'!C7="","",'　入力シート'!C7)</f>
        <v/>
      </c>
      <c r="F8" s="239"/>
    </row>
    <row r="9" spans="1:9" ht="18" customHeight="1">
      <c r="A9" s="21">
        <v>2</v>
      </c>
      <c r="B9" s="316" t="s">
        <v>269</v>
      </c>
      <c r="C9" s="356" t="str">
        <f>IF('　入力シート'!C10="","",'　入力シート'!C10)</f>
        <v/>
      </c>
      <c r="D9" s="357" t="s">
        <v>268</v>
      </c>
      <c r="E9" s="358" t="str">
        <f>IF('　入力シート'!C8="","",'　入力シート'!C8)</f>
        <v/>
      </c>
      <c r="F9" s="239"/>
    </row>
    <row r="10" spans="1:9" ht="18" customHeight="1">
      <c r="A10" s="21"/>
      <c r="B10" s="691" t="s">
        <v>12</v>
      </c>
      <c r="C10" s="317" t="s">
        <v>9</v>
      </c>
      <c r="D10" s="693" t="str">
        <f>IF('　入力シート'!D11="","",'　入力シート'!D11)</f>
        <v/>
      </c>
      <c r="E10" s="694"/>
      <c r="F10" s="240"/>
    </row>
    <row r="11" spans="1:9" ht="18" customHeight="1">
      <c r="A11" s="21">
        <v>3</v>
      </c>
      <c r="B11" s="692"/>
      <c r="C11" s="695" t="str">
        <f>IF('　入力シート'!C12="","",'　入力シート'!C12)</f>
        <v/>
      </c>
      <c r="D11" s="696"/>
      <c r="E11" s="697"/>
      <c r="F11" s="240"/>
    </row>
    <row r="12" spans="1:9" ht="24.75" customHeight="1">
      <c r="A12" s="21">
        <v>4</v>
      </c>
      <c r="B12" s="13" t="s">
        <v>15</v>
      </c>
      <c r="C12" s="676" t="str">
        <f>IF('　入力シート'!C13="","",'　入力シート'!C13)</f>
        <v/>
      </c>
      <c r="D12" s="677"/>
      <c r="E12" s="678"/>
      <c r="F12" s="240"/>
    </row>
    <row r="13" spans="1:9" ht="18" customHeight="1">
      <c r="A13" s="21">
        <v>5</v>
      </c>
      <c r="B13" s="10" t="s">
        <v>10</v>
      </c>
      <c r="C13" s="676" t="str">
        <f>IF('　入力シート'!C14="","",'　入力シート'!C14)</f>
        <v/>
      </c>
      <c r="D13" s="677"/>
      <c r="E13" s="678"/>
      <c r="F13" s="240"/>
    </row>
    <row r="14" spans="1:9" ht="18" customHeight="1">
      <c r="A14" s="3"/>
      <c r="B14" s="11" t="s">
        <v>13</v>
      </c>
      <c r="C14" s="676" t="str">
        <f>IF('　入力シート'!C15="","",'　入力シート'!C15)</f>
        <v/>
      </c>
      <c r="D14" s="679"/>
      <c r="E14" s="680"/>
      <c r="F14" s="240"/>
      <c r="H14" s="100"/>
      <c r="I14" s="101"/>
    </row>
    <row r="15" spans="1:9" ht="18" customHeight="1" thickBot="1">
      <c r="A15" s="3"/>
      <c r="B15" s="12" t="s">
        <v>11</v>
      </c>
      <c r="C15" s="676" t="str">
        <f>IF('　入力シート'!C16="","",'　入力シート'!C16)</f>
        <v/>
      </c>
      <c r="D15" s="679"/>
      <c r="E15" s="680"/>
      <c r="F15" s="240"/>
      <c r="H15" s="102"/>
      <c r="I15" s="101"/>
    </row>
    <row r="16" spans="1:9">
      <c r="A16" s="3"/>
      <c r="B16" s="515" t="s">
        <v>413</v>
      </c>
      <c r="C16" s="3"/>
      <c r="D16" s="3"/>
      <c r="E16" s="3"/>
      <c r="F16" s="3"/>
      <c r="H16" s="101"/>
      <c r="I16" s="101"/>
    </row>
    <row r="17" spans="1:7" ht="4.5" customHeight="1" thickBot="1">
      <c r="A17" s="3"/>
      <c r="B17" s="5"/>
      <c r="C17" s="4"/>
      <c r="D17" s="4"/>
      <c r="E17" s="4"/>
      <c r="F17" s="4"/>
    </row>
    <row r="18" spans="1:7" ht="17.25" customHeight="1">
      <c r="A18" s="3"/>
      <c r="B18" s="670" t="s">
        <v>128</v>
      </c>
      <c r="C18" s="681" t="s">
        <v>123</v>
      </c>
      <c r="D18" s="682"/>
      <c r="E18" s="683"/>
      <c r="F18" s="223"/>
      <c r="G18" s="7"/>
    </row>
    <row r="19" spans="1:7" ht="17.25" customHeight="1">
      <c r="A19" s="270"/>
      <c r="B19" s="671"/>
      <c r="C19" s="516" t="s">
        <v>122</v>
      </c>
      <c r="D19" s="517" t="s">
        <v>127</v>
      </c>
      <c r="E19" s="181" t="s">
        <v>224</v>
      </c>
      <c r="F19" s="248"/>
      <c r="G19" s="7"/>
    </row>
    <row r="20" spans="1:7" ht="17.25" customHeight="1" thickBot="1">
      <c r="A20" s="271">
        <v>6</v>
      </c>
      <c r="B20" s="672"/>
      <c r="C20" s="518" t="s">
        <v>124</v>
      </c>
      <c r="D20" s="519"/>
      <c r="E20" s="520" t="s">
        <v>214</v>
      </c>
      <c r="F20" s="249"/>
      <c r="G20" s="7"/>
    </row>
    <row r="21" spans="1:7" ht="17.25" customHeight="1" thickTop="1">
      <c r="A21" s="271">
        <v>7</v>
      </c>
      <c r="B21" s="673"/>
      <c r="C21" s="341" t="s">
        <v>313</v>
      </c>
      <c r="D21" s="320">
        <f>IF(参考様式３_ほ場一覧兼補助申請額算定シート!K8="","",参考様式３_ほ場一覧兼補助申請額算定シート!K8)</f>
        <v>0</v>
      </c>
      <c r="E21" s="668" t="str">
        <f>IF(SUM(M8:O12)=0,"",SUM(M8:O12))</f>
        <v/>
      </c>
      <c r="F21" s="223"/>
      <c r="G21" s="7"/>
    </row>
    <row r="22" spans="1:7" ht="17.25" customHeight="1">
      <c r="A22" s="271">
        <v>8</v>
      </c>
      <c r="B22" s="674"/>
      <c r="C22" s="319" t="s">
        <v>309</v>
      </c>
      <c r="D22" s="318">
        <f>参考様式３_ほ場一覧兼補助申請額算定シート!K9</f>
        <v>0</v>
      </c>
      <c r="E22" s="668"/>
      <c r="F22" s="223"/>
      <c r="G22" s="7"/>
    </row>
    <row r="23" spans="1:7" ht="17.25" customHeight="1">
      <c r="A23" s="271">
        <v>9</v>
      </c>
      <c r="B23" s="674"/>
      <c r="C23" s="319" t="s">
        <v>310</v>
      </c>
      <c r="D23" s="318">
        <f>参考様式３_ほ場一覧兼補助申請額算定シート!K10</f>
        <v>0</v>
      </c>
      <c r="E23" s="668"/>
      <c r="F23" s="223"/>
      <c r="G23" s="7"/>
    </row>
    <row r="24" spans="1:7" ht="17.25" customHeight="1">
      <c r="A24" s="271">
        <v>10</v>
      </c>
      <c r="B24" s="674"/>
      <c r="C24" s="319" t="s">
        <v>311</v>
      </c>
      <c r="D24" s="318">
        <f>参考様式３_ほ場一覧兼補助申請額算定シート!K11</f>
        <v>0</v>
      </c>
      <c r="E24" s="668"/>
      <c r="F24" s="223"/>
      <c r="G24" s="7"/>
    </row>
    <row r="25" spans="1:7" ht="17.25" customHeight="1">
      <c r="A25" s="271">
        <v>11</v>
      </c>
      <c r="B25" s="674"/>
      <c r="C25" s="321" t="s">
        <v>312</v>
      </c>
      <c r="D25" s="384">
        <f>参考様式３_ほ場一覧兼補助申請額算定シート!K12</f>
        <v>0</v>
      </c>
      <c r="E25" s="668"/>
      <c r="F25" s="223"/>
      <c r="G25" s="7"/>
    </row>
    <row r="26" spans="1:7" ht="17.25" customHeight="1" thickBot="1">
      <c r="A26" s="271">
        <v>12</v>
      </c>
      <c r="B26" s="675"/>
      <c r="C26" s="521" t="s">
        <v>315</v>
      </c>
      <c r="D26" s="350">
        <f>参考様式３_ほ場一覧兼補助申請額算定シート!K14</f>
        <v>0</v>
      </c>
      <c r="E26" s="669"/>
      <c r="F26" s="223"/>
      <c r="G26" s="7"/>
    </row>
    <row r="27" spans="1:7" ht="17.25" customHeight="1">
      <c r="A27" s="271">
        <v>13</v>
      </c>
      <c r="B27" s="173" t="s">
        <v>125</v>
      </c>
      <c r="C27" s="174" t="s">
        <v>126</v>
      </c>
      <c r="D27" s="175" t="s">
        <v>410</v>
      </c>
      <c r="E27" s="176" t="s">
        <v>411</v>
      </c>
      <c r="F27" s="250"/>
      <c r="G27" s="7"/>
    </row>
    <row r="28" spans="1:7" ht="17.25" customHeight="1">
      <c r="A28" s="271">
        <v>14</v>
      </c>
      <c r="B28" s="389"/>
      <c r="C28" s="391"/>
      <c r="D28" s="390"/>
      <c r="E28" s="276"/>
      <c r="F28" s="241"/>
    </row>
    <row r="29" spans="1:7" ht="17.25" customHeight="1">
      <c r="A29" s="271">
        <v>15</v>
      </c>
      <c r="B29" s="662" t="s">
        <v>20</v>
      </c>
      <c r="C29" s="177" t="s">
        <v>16</v>
      </c>
      <c r="D29" s="542"/>
      <c r="E29" s="543"/>
      <c r="F29" s="273"/>
    </row>
    <row r="30" spans="1:7" ht="22.9" customHeight="1" thickBot="1">
      <c r="A30" s="271">
        <v>16</v>
      </c>
      <c r="B30" s="663"/>
      <c r="C30" s="178" t="s">
        <v>3</v>
      </c>
      <c r="D30" s="545"/>
      <c r="E30" s="546"/>
      <c r="F30" s="273"/>
    </row>
    <row r="31" spans="1:7">
      <c r="A31" s="271">
        <v>17</v>
      </c>
      <c r="B31" s="41" t="s">
        <v>21</v>
      </c>
      <c r="C31" s="3"/>
      <c r="D31" s="21" t="s">
        <v>119</v>
      </c>
      <c r="E31" s="3"/>
      <c r="F31" s="3"/>
    </row>
    <row r="32" spans="1:7" ht="9.6" customHeight="1" thickBot="1">
      <c r="A32" s="271">
        <v>18</v>
      </c>
      <c r="B32" s="263"/>
    </row>
    <row r="33" spans="1:10" ht="18" customHeight="1" thickBot="1">
      <c r="A33" s="271">
        <v>19</v>
      </c>
      <c r="B33" s="30"/>
      <c r="C33" s="89" t="s">
        <v>116</v>
      </c>
      <c r="D33" s="103" t="s">
        <v>286</v>
      </c>
      <c r="E33" s="90" t="s">
        <v>117</v>
      </c>
      <c r="F33" s="242"/>
    </row>
    <row r="34" spans="1:10" ht="18" customHeight="1" thickTop="1">
      <c r="A34" s="271">
        <v>20</v>
      </c>
      <c r="B34" s="30"/>
      <c r="C34" s="91"/>
      <c r="D34" s="104"/>
      <c r="E34" s="392"/>
      <c r="F34" s="190"/>
    </row>
    <row r="35" spans="1:10" ht="18" customHeight="1">
      <c r="A35" s="271">
        <v>21</v>
      </c>
      <c r="B35" s="30"/>
      <c r="C35" s="93"/>
      <c r="D35" s="105"/>
      <c r="E35" s="94"/>
      <c r="F35" s="190"/>
    </row>
    <row r="36" spans="1:10" ht="18" customHeight="1" thickBot="1">
      <c r="A36" s="271">
        <v>22</v>
      </c>
      <c r="B36" s="30"/>
      <c r="C36" s="95"/>
      <c r="D36" s="106"/>
      <c r="E36" s="96"/>
      <c r="F36" s="190"/>
    </row>
    <row r="37" spans="1:10" ht="18" customHeight="1" thickTop="1" thickBot="1">
      <c r="A37" s="271">
        <v>23</v>
      </c>
      <c r="B37" s="190"/>
      <c r="C37" s="192" t="s">
        <v>239</v>
      </c>
      <c r="D37" s="193" t="str">
        <f>IF(SUM(D34:D36)=0,"",SUM(D34:D36))</f>
        <v/>
      </c>
      <c r="E37" s="191"/>
      <c r="F37" s="190"/>
    </row>
    <row r="38" spans="1:10" ht="19.5" thickBot="1">
      <c r="A38" s="271">
        <v>24</v>
      </c>
      <c r="B38" s="41" t="s">
        <v>129</v>
      </c>
      <c r="C38" s="3"/>
      <c r="D38" s="3"/>
      <c r="E38" s="3"/>
      <c r="F38" s="3"/>
    </row>
    <row r="39" spans="1:10" ht="18" customHeight="1">
      <c r="A39" s="271">
        <v>25</v>
      </c>
      <c r="C39" s="664" t="s">
        <v>122</v>
      </c>
      <c r="D39" s="268" t="s">
        <v>231</v>
      </c>
      <c r="E39" s="666" t="s">
        <v>223</v>
      </c>
      <c r="F39" s="246"/>
      <c r="H39" s="7"/>
      <c r="I39" s="7"/>
      <c r="J39" s="7"/>
    </row>
    <row r="40" spans="1:10" ht="27" customHeight="1" thickBot="1">
      <c r="A40" s="271">
        <v>26</v>
      </c>
      <c r="C40" s="665"/>
      <c r="D40" s="189" t="s">
        <v>232</v>
      </c>
      <c r="E40" s="667"/>
      <c r="F40" s="264"/>
      <c r="H40" s="7"/>
      <c r="I40" s="7"/>
      <c r="J40" s="7"/>
    </row>
    <row r="41" spans="1:10" ht="21" customHeight="1" thickTop="1">
      <c r="A41" s="271">
        <v>27</v>
      </c>
      <c r="C41" s="323" t="s">
        <v>313</v>
      </c>
      <c r="D41" s="324">
        <f>D21</f>
        <v>0</v>
      </c>
      <c r="E41" s="325">
        <f>参考様式３_ほ場一覧兼補助申請額算定シート!M8</f>
        <v>0</v>
      </c>
      <c r="F41" s="243"/>
      <c r="H41" s="7"/>
      <c r="I41" s="7"/>
      <c r="J41" s="7"/>
    </row>
    <row r="42" spans="1:10" ht="21" customHeight="1">
      <c r="A42" s="271">
        <v>28</v>
      </c>
      <c r="C42" s="326" t="s">
        <v>309</v>
      </c>
      <c r="D42" s="327">
        <f>D22</f>
        <v>0</v>
      </c>
      <c r="E42" s="328">
        <f>参考様式３_ほ場一覧兼補助申請額算定シート!M9</f>
        <v>0</v>
      </c>
      <c r="F42" s="244"/>
      <c r="H42" s="7"/>
      <c r="I42" s="7"/>
      <c r="J42" s="7"/>
    </row>
    <row r="43" spans="1:10" ht="21" customHeight="1">
      <c r="A43" s="271">
        <v>29</v>
      </c>
      <c r="C43" s="326" t="s">
        <v>310</v>
      </c>
      <c r="D43" s="327">
        <f>D23</f>
        <v>0</v>
      </c>
      <c r="E43" s="328">
        <f>参考様式３_ほ場一覧兼補助申請額算定シート!M10</f>
        <v>0</v>
      </c>
      <c r="F43" s="244"/>
      <c r="H43" s="7"/>
      <c r="I43" s="7"/>
      <c r="J43" s="7"/>
    </row>
    <row r="44" spans="1:10" ht="21" customHeight="1">
      <c r="A44" s="271">
        <v>30</v>
      </c>
      <c r="C44" s="326" t="s">
        <v>311</v>
      </c>
      <c r="D44" s="327">
        <f>D24</f>
        <v>0</v>
      </c>
      <c r="E44" s="328">
        <f>参考様式３_ほ場一覧兼補助申請額算定シート!M11</f>
        <v>0</v>
      </c>
      <c r="F44" s="243"/>
      <c r="H44" s="7"/>
      <c r="I44" s="7"/>
      <c r="J44" s="7"/>
    </row>
    <row r="45" spans="1:10" ht="21" customHeight="1" thickBot="1">
      <c r="A45" s="271">
        <v>31</v>
      </c>
      <c r="C45" s="329" t="s">
        <v>312</v>
      </c>
      <c r="D45" s="330">
        <f>D25</f>
        <v>0</v>
      </c>
      <c r="E45" s="331">
        <f>参考様式３_ほ場一覧兼補助申請額算定シート!M12</f>
        <v>0</v>
      </c>
      <c r="F45" s="244"/>
      <c r="H45" s="7"/>
      <c r="I45" s="7"/>
      <c r="J45" s="7"/>
    </row>
    <row r="46" spans="1:10" ht="21" customHeight="1" thickBot="1">
      <c r="A46" s="271">
        <v>32</v>
      </c>
      <c r="C46" s="660" t="s">
        <v>131</v>
      </c>
      <c r="D46" s="661"/>
      <c r="E46" s="332">
        <f>SUM(E41:E45)</f>
        <v>0</v>
      </c>
      <c r="F46" s="243"/>
    </row>
    <row r="47" spans="1:10" s="210" customFormat="1" ht="21" customHeight="1" thickBot="1">
      <c r="A47" s="271">
        <v>33</v>
      </c>
      <c r="B47" s="212" t="s">
        <v>412</v>
      </c>
      <c r="C47" s="209"/>
      <c r="D47" s="209"/>
      <c r="E47" s="209"/>
      <c r="F47" s="209"/>
      <c r="G47" s="209"/>
    </row>
    <row r="48" spans="1:10" s="271" customFormat="1" ht="21" customHeight="1" thickBot="1">
      <c r="A48" s="271">
        <v>34</v>
      </c>
      <c r="B48" s="213" t="s">
        <v>262</v>
      </c>
      <c r="C48" s="351"/>
      <c r="D48" s="214" t="s">
        <v>263</v>
      </c>
      <c r="E48" s="236"/>
      <c r="F48" s="247"/>
      <c r="G48" s="265"/>
    </row>
  </sheetData>
  <mergeCells count="20">
    <mergeCell ref="A1:B1"/>
    <mergeCell ref="C6:E6"/>
    <mergeCell ref="C7:E7"/>
    <mergeCell ref="B10:B11"/>
    <mergeCell ref="D10:E10"/>
    <mergeCell ref="C11:E11"/>
    <mergeCell ref="E21:E26"/>
    <mergeCell ref="B18:B20"/>
    <mergeCell ref="B21:B26"/>
    <mergeCell ref="C12:E12"/>
    <mergeCell ref="C13:E13"/>
    <mergeCell ref="C14:E14"/>
    <mergeCell ref="C15:E15"/>
    <mergeCell ref="C18:E18"/>
    <mergeCell ref="C46:D46"/>
    <mergeCell ref="B29:B30"/>
    <mergeCell ref="D29:E29"/>
    <mergeCell ref="D30:E30"/>
    <mergeCell ref="C39:C40"/>
    <mergeCell ref="E39:E40"/>
  </mergeCells>
  <phoneticPr fontId="3"/>
  <conditionalFormatting sqref="E28 B21 D29:E30 C34:D36 D20:D25">
    <cfRule type="cellIs" dxfId="198" priority="11" operator="equal">
      <formula>""</formula>
    </cfRule>
  </conditionalFormatting>
  <conditionalFormatting sqref="E35:E36">
    <cfRule type="cellIs" dxfId="197" priority="9" operator="equal">
      <formula>""</formula>
    </cfRule>
  </conditionalFormatting>
  <conditionalFormatting sqref="B28">
    <cfRule type="cellIs" dxfId="196" priority="8" operator="equal">
      <formula>""</formula>
    </cfRule>
  </conditionalFormatting>
  <conditionalFormatting sqref="C48 E48">
    <cfRule type="cellIs" dxfId="195" priority="6" operator="equal">
      <formula>""</formula>
    </cfRule>
  </conditionalFormatting>
  <conditionalFormatting sqref="C37:D37">
    <cfRule type="cellIs" dxfId="194" priority="5" operator="equal">
      <formula>""</formula>
    </cfRule>
  </conditionalFormatting>
  <conditionalFormatting sqref="D26">
    <cfRule type="cellIs" dxfId="193" priority="3" operator="equal">
      <formula>""</formula>
    </cfRule>
  </conditionalFormatting>
  <conditionalFormatting sqref="C28:D28">
    <cfRule type="cellIs" dxfId="192" priority="2" operator="equal">
      <formula>""</formula>
    </cfRule>
  </conditionalFormatting>
  <conditionalFormatting sqref="E34">
    <cfRule type="cellIs" dxfId="191" priority="1" operator="equal">
      <formula>""</formula>
    </cfRule>
  </conditionalFormatting>
  <pageMargins left="0.82677165354330717" right="0.23622047244094491" top="0.55118110236220474" bottom="0.35433070866141736" header="0" footer="0"/>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8465" r:id="rId4" name="Check Box 1">
              <controlPr defaultSize="0" autoFill="0" autoLine="0" autoPict="0">
                <anchor moveWithCells="1">
                  <from>
                    <xdr:col>2</xdr:col>
                    <xdr:colOff>19050</xdr:colOff>
                    <xdr:row>34</xdr:row>
                    <xdr:rowOff>0</xdr:rowOff>
                  </from>
                  <to>
                    <xdr:col>2</xdr:col>
                    <xdr:colOff>1162050</xdr:colOff>
                    <xdr:row>35</xdr:row>
                    <xdr:rowOff>19050</xdr:rowOff>
                  </to>
                </anchor>
              </controlPr>
            </control>
          </mc:Choice>
        </mc:AlternateContent>
        <mc:AlternateContent xmlns:mc="http://schemas.openxmlformats.org/markup-compatibility/2006">
          <mc:Choice Requires="x14">
            <control shapeId="318466" r:id="rId5" name="Check Box 2">
              <controlPr defaultSize="0" autoFill="0" autoLine="0" autoPict="0">
                <anchor moveWithCells="1">
                  <from>
                    <xdr:col>3</xdr:col>
                    <xdr:colOff>19050</xdr:colOff>
                    <xdr:row>49</xdr:row>
                    <xdr:rowOff>0</xdr:rowOff>
                  </from>
                  <to>
                    <xdr:col>4</xdr:col>
                    <xdr:colOff>28575</xdr:colOff>
                    <xdr:row>50</xdr:row>
                    <xdr:rowOff>85725</xdr:rowOff>
                  </to>
                </anchor>
              </controlPr>
            </control>
          </mc:Choice>
        </mc:AlternateContent>
        <mc:AlternateContent xmlns:mc="http://schemas.openxmlformats.org/markup-compatibility/2006">
          <mc:Choice Requires="x14">
            <control shapeId="318467" r:id="rId6" name="Check Box 3">
              <controlPr defaultSize="0" autoFill="0" autoLine="0" autoPict="0">
                <anchor moveWithCells="1">
                  <from>
                    <xdr:col>4</xdr:col>
                    <xdr:colOff>19050</xdr:colOff>
                    <xdr:row>46</xdr:row>
                    <xdr:rowOff>0</xdr:rowOff>
                  </from>
                  <to>
                    <xdr:col>4</xdr:col>
                    <xdr:colOff>1152525</xdr:colOff>
                    <xdr:row>46</xdr:row>
                    <xdr:rowOff>247650</xdr:rowOff>
                  </to>
                </anchor>
              </controlPr>
            </control>
          </mc:Choice>
        </mc:AlternateContent>
        <mc:AlternateContent xmlns:mc="http://schemas.openxmlformats.org/markup-compatibility/2006">
          <mc:Choice Requires="x14">
            <control shapeId="318468" r:id="rId7" name="Check Box 4">
              <controlPr defaultSize="0" autoFill="0" autoLine="0" autoPict="0">
                <anchor moveWithCells="1">
                  <from>
                    <xdr:col>3</xdr:col>
                    <xdr:colOff>19050</xdr:colOff>
                    <xdr:row>46</xdr:row>
                    <xdr:rowOff>0</xdr:rowOff>
                  </from>
                  <to>
                    <xdr:col>3</xdr:col>
                    <xdr:colOff>1152525</xdr:colOff>
                    <xdr:row>46</xdr:row>
                    <xdr:rowOff>247650</xdr:rowOff>
                  </to>
                </anchor>
              </controlPr>
            </control>
          </mc:Choice>
        </mc:AlternateContent>
        <mc:AlternateContent xmlns:mc="http://schemas.openxmlformats.org/markup-compatibility/2006">
          <mc:Choice Requires="x14">
            <control shapeId="318469" r:id="rId8" name="Check Box 5">
              <controlPr defaultSize="0" autoFill="0" autoLine="0" autoPict="0">
                <anchor moveWithCells="1">
                  <from>
                    <xdr:col>2</xdr:col>
                    <xdr:colOff>19050</xdr:colOff>
                    <xdr:row>46</xdr:row>
                    <xdr:rowOff>0</xdr:rowOff>
                  </from>
                  <to>
                    <xdr:col>2</xdr:col>
                    <xdr:colOff>1162050</xdr:colOff>
                    <xdr:row>46</xdr:row>
                    <xdr:rowOff>247650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CE54F-990F-4372-821B-CACBDF43E33B}">
  <sheetPr>
    <pageSetUpPr fitToPage="1"/>
  </sheetPr>
  <dimension ref="A1:J48"/>
  <sheetViews>
    <sheetView showGridLines="0" topLeftCell="A13" workbookViewId="0">
      <selection activeCell="D21" sqref="D21"/>
    </sheetView>
  </sheetViews>
  <sheetFormatPr defaultRowHeight="18.75"/>
  <cols>
    <col min="1" max="1" width="4.625" style="154" customWidth="1"/>
    <col min="2" max="2" width="15.25" style="154" customWidth="1"/>
    <col min="3" max="3" width="21.125" style="154" customWidth="1"/>
    <col min="4" max="4" width="19.25" style="154" customWidth="1"/>
    <col min="5" max="5" width="22" style="154" customWidth="1"/>
    <col min="6" max="6" width="1.75" style="228" customWidth="1"/>
    <col min="7" max="7" width="9.125" style="154" customWidth="1"/>
    <col min="8" max="16384" width="9" style="154"/>
  </cols>
  <sheetData>
    <row r="1" spans="1:9" s="457" customFormat="1">
      <c r="A1" s="684" t="s">
        <v>90</v>
      </c>
      <c r="B1" s="684"/>
      <c r="E1" s="245"/>
      <c r="F1" s="245"/>
    </row>
    <row r="2" spans="1:9" s="17" customFormat="1" ht="19.149999999999999" customHeight="1">
      <c r="A2" s="19">
        <v>0</v>
      </c>
      <c r="B2" s="18"/>
      <c r="D2" s="16" t="s">
        <v>22</v>
      </c>
      <c r="E2" s="20">
        <f>IF('　入力シート 記入例'!C3="","",'　入力シート 記入例'!C3)</f>
        <v>46167</v>
      </c>
      <c r="F2" s="237"/>
    </row>
    <row r="3" spans="1:9" ht="19.5">
      <c r="A3" s="3"/>
      <c r="B3" s="310" t="str">
        <f>IF('　入力シート 記入例'!C4="","",'　入力シート 記入例'!C4)</f>
        <v>実績報告書</v>
      </c>
      <c r="C3" s="309" t="s">
        <v>324</v>
      </c>
      <c r="D3" s="288"/>
      <c r="E3" s="288"/>
      <c r="F3" s="229"/>
    </row>
    <row r="4" spans="1:9">
      <c r="A4" s="3"/>
      <c r="B4" s="41" t="s">
        <v>35</v>
      </c>
      <c r="C4" s="3"/>
      <c r="D4" s="3"/>
      <c r="E4" s="3"/>
      <c r="F4" s="3"/>
    </row>
    <row r="5" spans="1:9" ht="3.75" customHeight="1" thickBot="1">
      <c r="A5" s="3"/>
      <c r="B5" s="6"/>
      <c r="C5" s="3"/>
      <c r="D5" s="3"/>
      <c r="E5" s="3"/>
      <c r="F5" s="3"/>
    </row>
    <row r="6" spans="1:9" ht="18" customHeight="1">
      <c r="A6" s="3"/>
      <c r="B6" s="8" t="s">
        <v>8</v>
      </c>
      <c r="C6" s="702" t="str">
        <f>'　入力シート 記入例'!C5</f>
        <v>ｶﾌﾞｼｷｶﾞｲｼｬ　ﾐﾔｻﾞｷ</v>
      </c>
      <c r="D6" s="703"/>
      <c r="E6" s="704"/>
      <c r="F6" s="238"/>
    </row>
    <row r="7" spans="1:9" ht="18" customHeight="1">
      <c r="A7" s="21">
        <v>1</v>
      </c>
      <c r="B7" s="9" t="s">
        <v>14</v>
      </c>
      <c r="C7" s="676" t="str">
        <f>'　入力シート 記入例'!C6</f>
        <v>株式会社　宮崎</v>
      </c>
      <c r="D7" s="705"/>
      <c r="E7" s="706"/>
      <c r="F7" s="238"/>
    </row>
    <row r="8" spans="1:9" ht="18" customHeight="1">
      <c r="A8" s="21"/>
      <c r="B8" s="333" t="s">
        <v>8</v>
      </c>
      <c r="C8" s="334" t="str">
        <f>'　入力シート 記入例'!C9</f>
        <v>ﾀﾞｲﾋｮｳﾄﾘｼﾏﾘﾔｸ</v>
      </c>
      <c r="D8" s="335" t="s">
        <v>8</v>
      </c>
      <c r="E8" s="336" t="str">
        <f>'　入力シート 記入例'!C7</f>
        <v>ﾐﾔｻﾞｷ　ﾀﾛｳ</v>
      </c>
      <c r="F8" s="239"/>
    </row>
    <row r="9" spans="1:9" ht="18" customHeight="1">
      <c r="A9" s="21">
        <v>2</v>
      </c>
      <c r="B9" s="337" t="s">
        <v>269</v>
      </c>
      <c r="C9" s="338" t="str">
        <f>'　入力シート 記入例'!C10:E10</f>
        <v>代表取締役</v>
      </c>
      <c r="D9" s="339" t="s">
        <v>268</v>
      </c>
      <c r="E9" s="340" t="str">
        <f>'　入力シート 記入例'!C8</f>
        <v>宮崎　太郎</v>
      </c>
      <c r="F9" s="239"/>
    </row>
    <row r="10" spans="1:9" ht="18" customHeight="1">
      <c r="A10" s="21"/>
      <c r="B10" s="691" t="s">
        <v>12</v>
      </c>
      <c r="C10" s="14" t="s">
        <v>9</v>
      </c>
      <c r="D10" s="708" t="str">
        <f>'　入力シート 記入例'!D11:E11</f>
        <v>880-0001</v>
      </c>
      <c r="E10" s="709"/>
      <c r="F10" s="240"/>
    </row>
    <row r="11" spans="1:9" ht="18" customHeight="1">
      <c r="A11" s="21">
        <v>3</v>
      </c>
      <c r="B11" s="707"/>
      <c r="C11" s="676" t="str">
        <f>'　入力シート 記入例'!C12:E12</f>
        <v>宮崎県宮崎市</v>
      </c>
      <c r="D11" s="679"/>
      <c r="E11" s="680"/>
      <c r="F11" s="240"/>
    </row>
    <row r="12" spans="1:9" ht="24.75" customHeight="1">
      <c r="A12" s="21">
        <v>4</v>
      </c>
      <c r="B12" s="13" t="s">
        <v>15</v>
      </c>
      <c r="C12" s="676" t="str">
        <f>'　入力シート 記入例'!C13:E13</f>
        <v>宮崎市橘通り</v>
      </c>
      <c r="D12" s="679"/>
      <c r="E12" s="680"/>
      <c r="F12" s="240"/>
    </row>
    <row r="13" spans="1:9" ht="18" customHeight="1">
      <c r="A13" s="21">
        <v>5</v>
      </c>
      <c r="B13" s="10" t="s">
        <v>10</v>
      </c>
      <c r="C13" s="676" t="str">
        <f>'　入力シート 記入例'!C14:E14</f>
        <v>0985-99-9999</v>
      </c>
      <c r="D13" s="679"/>
      <c r="E13" s="680"/>
      <c r="F13" s="240"/>
    </row>
    <row r="14" spans="1:9" ht="18" customHeight="1">
      <c r="A14" s="3"/>
      <c r="B14" s="11" t="s">
        <v>13</v>
      </c>
      <c r="C14" s="676" t="str">
        <f>'　入力シート 記入例'!C15:E15</f>
        <v>0985-11-1111</v>
      </c>
      <c r="D14" s="679"/>
      <c r="E14" s="680"/>
      <c r="F14" s="240"/>
      <c r="H14" s="100"/>
      <c r="I14" s="101"/>
    </row>
    <row r="15" spans="1:9" ht="18" customHeight="1" thickBot="1">
      <c r="A15" s="3"/>
      <c r="B15" s="12" t="s">
        <v>11</v>
      </c>
      <c r="C15" s="676" t="str">
        <f>'　入力シート 記入例'!C16:E16</f>
        <v>hanako-miyazaki@pref.miyazaki.lg.jp</v>
      </c>
      <c r="D15" s="679"/>
      <c r="E15" s="680"/>
      <c r="F15" s="240"/>
      <c r="H15" s="102"/>
      <c r="I15" s="101"/>
    </row>
    <row r="16" spans="1:9">
      <c r="A16" s="3"/>
      <c r="B16" s="41" t="s">
        <v>413</v>
      </c>
      <c r="C16" s="3"/>
      <c r="D16" s="3"/>
      <c r="E16" s="3"/>
      <c r="F16" s="3"/>
      <c r="H16" s="101"/>
      <c r="I16" s="101"/>
    </row>
    <row r="17" spans="1:7" ht="4.5" customHeight="1" thickBot="1">
      <c r="A17" s="3"/>
      <c r="B17" s="5"/>
      <c r="C17" s="4"/>
      <c r="D17" s="4"/>
      <c r="E17" s="4"/>
      <c r="F17" s="4"/>
    </row>
    <row r="18" spans="1:7" ht="17.25" customHeight="1">
      <c r="A18" s="3"/>
      <c r="B18" s="698" t="s">
        <v>128</v>
      </c>
      <c r="C18" s="681" t="s">
        <v>123</v>
      </c>
      <c r="D18" s="682"/>
      <c r="E18" s="683"/>
      <c r="F18" s="223"/>
      <c r="G18" s="7"/>
    </row>
    <row r="19" spans="1:7" ht="17.25" customHeight="1">
      <c r="A19" s="63"/>
      <c r="B19" s="699"/>
      <c r="C19" s="525" t="s">
        <v>122</v>
      </c>
      <c r="D19" s="526" t="s">
        <v>127</v>
      </c>
      <c r="E19" s="527" t="s">
        <v>224</v>
      </c>
      <c r="F19" s="248"/>
      <c r="G19" s="7"/>
    </row>
    <row r="20" spans="1:7" ht="17.25" customHeight="1" thickBot="1">
      <c r="A20" s="172">
        <v>6</v>
      </c>
      <c r="B20" s="700"/>
      <c r="C20" s="522" t="s">
        <v>124</v>
      </c>
      <c r="D20" s="523">
        <v>500</v>
      </c>
      <c r="E20" s="524" t="s">
        <v>214</v>
      </c>
      <c r="F20" s="249"/>
      <c r="G20" s="7"/>
    </row>
    <row r="21" spans="1:7" ht="17.25" customHeight="1" thickTop="1">
      <c r="A21" s="172">
        <v>7</v>
      </c>
      <c r="B21" s="701">
        <v>1500</v>
      </c>
      <c r="C21" s="341" t="s">
        <v>313</v>
      </c>
      <c r="D21" s="320">
        <f>参考様式３_ほ場一覧兼補助申請額算定シート_記入例!K8</f>
        <v>253.3</v>
      </c>
      <c r="E21" s="668">
        <f>SUM(D21:D26)</f>
        <v>3272.6</v>
      </c>
      <c r="F21" s="223"/>
      <c r="G21" s="7"/>
    </row>
    <row r="22" spans="1:7" s="266" customFormat="1" ht="17.25" customHeight="1">
      <c r="A22" s="271">
        <v>8</v>
      </c>
      <c r="B22" s="674"/>
      <c r="C22" s="319" t="s">
        <v>309</v>
      </c>
      <c r="D22" s="320">
        <f>参考様式３_ほ場一覧兼補助申請額算定シート_記入例!K9</f>
        <v>636.79999999999995</v>
      </c>
      <c r="E22" s="668"/>
      <c r="F22" s="223"/>
      <c r="G22" s="7"/>
    </row>
    <row r="23" spans="1:7" ht="17.25" customHeight="1">
      <c r="A23" s="271">
        <v>9</v>
      </c>
      <c r="B23" s="674"/>
      <c r="C23" s="319" t="s">
        <v>310</v>
      </c>
      <c r="D23" s="320">
        <f>参考様式３_ほ場一覧兼補助申請額算定シート_記入例!K10</f>
        <v>270.3</v>
      </c>
      <c r="E23" s="668"/>
      <c r="F23" s="223"/>
      <c r="G23" s="7"/>
    </row>
    <row r="24" spans="1:7" s="225" customFormat="1" ht="17.25" customHeight="1">
      <c r="A24" s="271">
        <v>10</v>
      </c>
      <c r="B24" s="674"/>
      <c r="C24" s="319" t="s">
        <v>311</v>
      </c>
      <c r="D24" s="320">
        <f>参考様式３_ほ場一覧兼補助申請額算定シート_記入例!K11</f>
        <v>1082.0999999999999</v>
      </c>
      <c r="E24" s="668"/>
      <c r="F24" s="223"/>
      <c r="G24" s="7"/>
    </row>
    <row r="25" spans="1:7" s="266" customFormat="1" ht="17.25" customHeight="1">
      <c r="A25" s="271">
        <v>11</v>
      </c>
      <c r="B25" s="674"/>
      <c r="C25" s="321" t="s">
        <v>312</v>
      </c>
      <c r="D25" s="320">
        <f>参考様式３_ほ場一覧兼補助申請額算定シート_記入例!K12</f>
        <v>83.2</v>
      </c>
      <c r="E25" s="710"/>
      <c r="F25" s="223"/>
      <c r="G25" s="7"/>
    </row>
    <row r="26" spans="1:7" s="225" customFormat="1" ht="17.25" customHeight="1" thickBot="1">
      <c r="A26" s="271">
        <v>12</v>
      </c>
      <c r="B26" s="675"/>
      <c r="C26" s="322" t="s">
        <v>315</v>
      </c>
      <c r="D26" s="350">
        <f>参考様式３_ほ場一覧兼補助申請額算定シート_記入例!K14</f>
        <v>946.9</v>
      </c>
      <c r="E26" s="267"/>
      <c r="F26" s="223"/>
      <c r="G26" s="7"/>
    </row>
    <row r="27" spans="1:7" ht="17.25" customHeight="1">
      <c r="A27" s="271">
        <v>13</v>
      </c>
      <c r="B27" s="173" t="s">
        <v>125</v>
      </c>
      <c r="C27" s="174" t="s">
        <v>126</v>
      </c>
      <c r="D27" s="175" t="s">
        <v>211</v>
      </c>
      <c r="E27" s="176" t="s">
        <v>212</v>
      </c>
      <c r="F27" s="250"/>
      <c r="G27" s="7"/>
    </row>
    <row r="28" spans="1:7" ht="17.25" customHeight="1">
      <c r="A28" s="271">
        <v>14</v>
      </c>
      <c r="B28" s="274">
        <v>45721</v>
      </c>
      <c r="C28" s="97" t="s">
        <v>226</v>
      </c>
      <c r="D28" s="275" t="s">
        <v>314</v>
      </c>
      <c r="E28" s="276">
        <v>46091</v>
      </c>
      <c r="F28" s="241"/>
    </row>
    <row r="29" spans="1:7" ht="17.25" customHeight="1">
      <c r="A29" s="271">
        <v>15</v>
      </c>
      <c r="B29" s="662" t="s">
        <v>20</v>
      </c>
      <c r="C29" s="177" t="s">
        <v>16</v>
      </c>
      <c r="D29" s="542" t="s">
        <v>227</v>
      </c>
      <c r="E29" s="543"/>
      <c r="F29" s="230"/>
    </row>
    <row r="30" spans="1:7" ht="22.9" customHeight="1" thickBot="1">
      <c r="A30" s="271">
        <v>16</v>
      </c>
      <c r="B30" s="663"/>
      <c r="C30" s="178" t="s">
        <v>3</v>
      </c>
      <c r="D30" s="545" t="s">
        <v>228</v>
      </c>
      <c r="E30" s="546"/>
      <c r="F30" s="230"/>
    </row>
    <row r="31" spans="1:7">
      <c r="A31" s="271">
        <v>17</v>
      </c>
      <c r="B31" s="41" t="s">
        <v>21</v>
      </c>
      <c r="C31" s="3"/>
      <c r="D31" s="21" t="s">
        <v>119</v>
      </c>
      <c r="E31" s="3"/>
      <c r="F31" s="3"/>
    </row>
    <row r="32" spans="1:7" ht="9.6" customHeight="1" thickBot="1">
      <c r="A32" s="271">
        <v>18</v>
      </c>
      <c r="B32" s="152"/>
    </row>
    <row r="33" spans="1:10" ht="18" customHeight="1" thickBot="1">
      <c r="A33" s="271">
        <v>19</v>
      </c>
      <c r="B33" s="30"/>
      <c r="C33" s="89" t="s">
        <v>116</v>
      </c>
      <c r="D33" s="103" t="s">
        <v>286</v>
      </c>
      <c r="E33" s="90" t="s">
        <v>117</v>
      </c>
      <c r="F33" s="242"/>
    </row>
    <row r="34" spans="1:10" ht="18" customHeight="1" thickTop="1">
      <c r="A34" s="271">
        <v>20</v>
      </c>
      <c r="B34" s="30"/>
      <c r="C34" s="91" t="s">
        <v>225</v>
      </c>
      <c r="D34" s="104">
        <v>500</v>
      </c>
      <c r="E34" s="92" t="s">
        <v>118</v>
      </c>
      <c r="F34" s="190"/>
    </row>
    <row r="35" spans="1:10" ht="18" customHeight="1">
      <c r="A35" s="271">
        <v>21</v>
      </c>
      <c r="B35" s="30"/>
      <c r="C35" s="93"/>
      <c r="D35" s="105"/>
      <c r="E35" s="94"/>
      <c r="F35" s="190"/>
    </row>
    <row r="36" spans="1:10" ht="18" customHeight="1" thickBot="1">
      <c r="A36" s="271">
        <v>22</v>
      </c>
      <c r="B36" s="30"/>
      <c r="C36" s="95"/>
      <c r="D36" s="106"/>
      <c r="E36" s="96"/>
      <c r="F36" s="190"/>
    </row>
    <row r="37" spans="1:10" s="224" customFormat="1" ht="18" customHeight="1" thickTop="1" thickBot="1">
      <c r="A37" s="271">
        <v>23</v>
      </c>
      <c r="B37" s="190"/>
      <c r="C37" s="192" t="s">
        <v>239</v>
      </c>
      <c r="D37" s="193">
        <f>SUM(D34:D36)</f>
        <v>500</v>
      </c>
      <c r="E37" s="191"/>
      <c r="F37" s="190"/>
    </row>
    <row r="38" spans="1:10" ht="19.5" thickBot="1">
      <c r="A38" s="271">
        <v>24</v>
      </c>
      <c r="B38" s="41" t="s">
        <v>129</v>
      </c>
      <c r="C38" s="3"/>
      <c r="D38" s="3"/>
      <c r="E38" s="3"/>
      <c r="F38" s="3"/>
    </row>
    <row r="39" spans="1:10" ht="18" customHeight="1">
      <c r="A39" s="271">
        <v>25</v>
      </c>
      <c r="C39" s="664" t="s">
        <v>122</v>
      </c>
      <c r="D39" s="188" t="s">
        <v>231</v>
      </c>
      <c r="E39" s="666" t="s">
        <v>223</v>
      </c>
      <c r="F39" s="246"/>
      <c r="H39" s="7"/>
      <c r="I39" s="7"/>
      <c r="J39" s="7"/>
    </row>
    <row r="40" spans="1:10" ht="27" customHeight="1" thickBot="1">
      <c r="A40" s="271">
        <v>26</v>
      </c>
      <c r="C40" s="665"/>
      <c r="D40" s="189" t="s">
        <v>232</v>
      </c>
      <c r="E40" s="667"/>
      <c r="F40" s="226"/>
      <c r="H40" s="7"/>
      <c r="I40" s="7"/>
      <c r="J40" s="7"/>
    </row>
    <row r="41" spans="1:10" s="266" customFormat="1" ht="21" customHeight="1" thickTop="1">
      <c r="A41" s="271">
        <v>27</v>
      </c>
      <c r="C41" s="323" t="s">
        <v>313</v>
      </c>
      <c r="D41" s="324">
        <f>D21</f>
        <v>253.3</v>
      </c>
      <c r="E41" s="325">
        <f>参考様式３_ほ場一覧兼補助申請額算定シート_記入例!M8</f>
        <v>253300</v>
      </c>
      <c r="F41" s="243"/>
      <c r="H41" s="7"/>
      <c r="I41" s="7"/>
      <c r="J41" s="7"/>
    </row>
    <row r="42" spans="1:10" s="266" customFormat="1" ht="21" customHeight="1">
      <c r="A42" s="271">
        <v>28</v>
      </c>
      <c r="C42" s="326" t="s">
        <v>309</v>
      </c>
      <c r="D42" s="327">
        <f>D22</f>
        <v>636.79999999999995</v>
      </c>
      <c r="E42" s="328">
        <f>参考様式３_ほ場一覧兼補助申請額算定シート_記入例!M9</f>
        <v>1273600</v>
      </c>
      <c r="F42" s="244"/>
      <c r="H42" s="7"/>
      <c r="I42" s="7"/>
      <c r="J42" s="7"/>
    </row>
    <row r="43" spans="1:10" s="266" customFormat="1" ht="21" customHeight="1">
      <c r="A43" s="271">
        <v>29</v>
      </c>
      <c r="C43" s="326" t="s">
        <v>310</v>
      </c>
      <c r="D43" s="327">
        <f>D23</f>
        <v>270.3</v>
      </c>
      <c r="E43" s="328">
        <f>参考様式３_ほ場一覧兼補助申請額算定シート_記入例!M10</f>
        <v>270300</v>
      </c>
      <c r="F43" s="244"/>
      <c r="H43" s="7"/>
      <c r="I43" s="7"/>
      <c r="J43" s="7"/>
    </row>
    <row r="44" spans="1:10" ht="21" customHeight="1">
      <c r="A44" s="271">
        <v>30</v>
      </c>
      <c r="C44" s="326" t="s">
        <v>311</v>
      </c>
      <c r="D44" s="327">
        <f>D24</f>
        <v>1082.0999999999999</v>
      </c>
      <c r="E44" s="328">
        <f>参考様式３_ほ場一覧兼補助申請額算定シート_記入例!M11</f>
        <v>1082100</v>
      </c>
      <c r="F44" s="243"/>
      <c r="H44" s="7"/>
      <c r="I44" s="7"/>
      <c r="J44" s="7"/>
    </row>
    <row r="45" spans="1:10" ht="21" customHeight="1" thickBot="1">
      <c r="A45" s="271">
        <v>31</v>
      </c>
      <c r="C45" s="329" t="s">
        <v>312</v>
      </c>
      <c r="D45" s="330">
        <f t="shared" ref="D45" si="0">D26</f>
        <v>946.9</v>
      </c>
      <c r="E45" s="328">
        <f>参考様式３_ほ場一覧兼補助申請額算定シート_記入例!M12</f>
        <v>41600</v>
      </c>
      <c r="F45" s="244"/>
      <c r="H45" s="7"/>
      <c r="I45" s="7"/>
      <c r="J45" s="7"/>
    </row>
    <row r="46" spans="1:10" ht="21" customHeight="1" thickBot="1">
      <c r="A46" s="271">
        <v>32</v>
      </c>
      <c r="C46" s="660" t="s">
        <v>131</v>
      </c>
      <c r="D46" s="661"/>
      <c r="E46" s="332">
        <f>SUM(E41:E45)</f>
        <v>2920900</v>
      </c>
      <c r="F46" s="243"/>
    </row>
    <row r="47" spans="1:10" s="210" customFormat="1" ht="21" customHeight="1" thickBot="1">
      <c r="A47" s="271">
        <v>33</v>
      </c>
      <c r="B47" s="212" t="s">
        <v>412</v>
      </c>
      <c r="C47" s="209"/>
      <c r="D47" s="209"/>
      <c r="E47" s="209"/>
      <c r="F47" s="209"/>
      <c r="G47" s="209"/>
    </row>
    <row r="48" spans="1:10" s="208" customFormat="1" ht="21" customHeight="1" thickBot="1">
      <c r="A48" s="271">
        <v>34</v>
      </c>
      <c r="B48" s="213" t="s">
        <v>262</v>
      </c>
      <c r="C48" s="351">
        <v>1500000</v>
      </c>
      <c r="D48" s="214" t="s">
        <v>263</v>
      </c>
      <c r="E48" s="236">
        <f>C48</f>
        <v>1500000</v>
      </c>
      <c r="F48" s="247"/>
      <c r="G48" s="227"/>
    </row>
  </sheetData>
  <mergeCells count="20">
    <mergeCell ref="C15:E15"/>
    <mergeCell ref="B29:B30"/>
    <mergeCell ref="D29:E29"/>
    <mergeCell ref="D30:E30"/>
    <mergeCell ref="C18:E18"/>
    <mergeCell ref="E21:E25"/>
    <mergeCell ref="C14:E14"/>
    <mergeCell ref="A1:B1"/>
    <mergeCell ref="C6:E6"/>
    <mergeCell ref="C7:E7"/>
    <mergeCell ref="B10:B11"/>
    <mergeCell ref="D10:E10"/>
    <mergeCell ref="C11:E11"/>
    <mergeCell ref="C12:E12"/>
    <mergeCell ref="C13:E13"/>
    <mergeCell ref="E39:E40"/>
    <mergeCell ref="C46:D46"/>
    <mergeCell ref="C39:C40"/>
    <mergeCell ref="B18:B20"/>
    <mergeCell ref="B21:B26"/>
  </mergeCells>
  <phoneticPr fontId="3"/>
  <conditionalFormatting sqref="E2">
    <cfRule type="cellIs" dxfId="190" priority="11" operator="equal">
      <formula>""</formula>
    </cfRule>
  </conditionalFormatting>
  <conditionalFormatting sqref="E28 D29:E30 C34:D36 D20:D26 B21">
    <cfRule type="cellIs" dxfId="189" priority="10" operator="equal">
      <formula>""</formula>
    </cfRule>
  </conditionalFormatting>
  <conditionalFormatting sqref="D28">
    <cfRule type="cellIs" dxfId="188" priority="9" operator="equal">
      <formula>""</formula>
    </cfRule>
  </conditionalFormatting>
  <conditionalFormatting sqref="E34:E36">
    <cfRule type="cellIs" dxfId="187" priority="8" operator="equal">
      <formula>""</formula>
    </cfRule>
  </conditionalFormatting>
  <conditionalFormatting sqref="B28">
    <cfRule type="cellIs" dxfId="186" priority="7" operator="equal">
      <formula>""</formula>
    </cfRule>
  </conditionalFormatting>
  <conditionalFormatting sqref="C28">
    <cfRule type="cellIs" dxfId="185" priority="6" operator="equal">
      <formula>""</formula>
    </cfRule>
  </conditionalFormatting>
  <conditionalFormatting sqref="C48 E48">
    <cfRule type="cellIs" dxfId="184" priority="5" operator="equal">
      <formula>""</formula>
    </cfRule>
  </conditionalFormatting>
  <conditionalFormatting sqref="C37:D37">
    <cfRule type="cellIs" dxfId="183" priority="4" operator="equal">
      <formula>""</formula>
    </cfRule>
  </conditionalFormatting>
  <pageMargins left="0.82677165354330717" right="0.23622047244094491" top="0.55118110236220474" bottom="0.35433070866141736" header="0" footer="0"/>
  <pageSetup paperSize="9" scale="5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79553" r:id="rId4" name="Check Box 1">
              <controlPr defaultSize="0" autoFill="0" autoLine="0" autoPict="0">
                <anchor moveWithCells="1">
                  <from>
                    <xdr:col>2</xdr:col>
                    <xdr:colOff>19050</xdr:colOff>
                    <xdr:row>34</xdr:row>
                    <xdr:rowOff>0</xdr:rowOff>
                  </from>
                  <to>
                    <xdr:col>2</xdr:col>
                    <xdr:colOff>1162050</xdr:colOff>
                    <xdr:row>35</xdr:row>
                    <xdr:rowOff>19050</xdr:rowOff>
                  </to>
                </anchor>
              </controlPr>
            </control>
          </mc:Choice>
        </mc:AlternateContent>
        <mc:AlternateContent xmlns:mc="http://schemas.openxmlformats.org/markup-compatibility/2006">
          <mc:Choice Requires="x14">
            <control shapeId="279554" r:id="rId5" name="Check Box 2">
              <controlPr defaultSize="0" autoFill="0" autoLine="0" autoPict="0">
                <anchor moveWithCells="1">
                  <from>
                    <xdr:col>3</xdr:col>
                    <xdr:colOff>19050</xdr:colOff>
                    <xdr:row>49</xdr:row>
                    <xdr:rowOff>0</xdr:rowOff>
                  </from>
                  <to>
                    <xdr:col>4</xdr:col>
                    <xdr:colOff>28575</xdr:colOff>
                    <xdr:row>50</xdr:row>
                    <xdr:rowOff>85725</xdr:rowOff>
                  </to>
                </anchor>
              </controlPr>
            </control>
          </mc:Choice>
        </mc:AlternateContent>
        <mc:AlternateContent xmlns:mc="http://schemas.openxmlformats.org/markup-compatibility/2006">
          <mc:Choice Requires="x14">
            <control shapeId="279562" r:id="rId6" name="Check Box 10">
              <controlPr defaultSize="0" autoFill="0" autoLine="0" autoPict="0">
                <anchor moveWithCells="1">
                  <from>
                    <xdr:col>4</xdr:col>
                    <xdr:colOff>19050</xdr:colOff>
                    <xdr:row>46</xdr:row>
                    <xdr:rowOff>0</xdr:rowOff>
                  </from>
                  <to>
                    <xdr:col>4</xdr:col>
                    <xdr:colOff>1152525</xdr:colOff>
                    <xdr:row>46</xdr:row>
                    <xdr:rowOff>247650</xdr:rowOff>
                  </to>
                </anchor>
              </controlPr>
            </control>
          </mc:Choice>
        </mc:AlternateContent>
        <mc:AlternateContent xmlns:mc="http://schemas.openxmlformats.org/markup-compatibility/2006">
          <mc:Choice Requires="x14">
            <control shapeId="279563" r:id="rId7" name="Check Box 11">
              <controlPr defaultSize="0" autoFill="0" autoLine="0" autoPict="0">
                <anchor moveWithCells="1">
                  <from>
                    <xdr:col>3</xdr:col>
                    <xdr:colOff>19050</xdr:colOff>
                    <xdr:row>46</xdr:row>
                    <xdr:rowOff>0</xdr:rowOff>
                  </from>
                  <to>
                    <xdr:col>3</xdr:col>
                    <xdr:colOff>1152525</xdr:colOff>
                    <xdr:row>46</xdr:row>
                    <xdr:rowOff>247650</xdr:rowOff>
                  </to>
                </anchor>
              </controlPr>
            </control>
          </mc:Choice>
        </mc:AlternateContent>
        <mc:AlternateContent xmlns:mc="http://schemas.openxmlformats.org/markup-compatibility/2006">
          <mc:Choice Requires="x14">
            <control shapeId="279564" r:id="rId8" name="Check Box 12">
              <controlPr defaultSize="0" autoFill="0" autoLine="0" autoPict="0">
                <anchor moveWithCells="1">
                  <from>
                    <xdr:col>2</xdr:col>
                    <xdr:colOff>19050</xdr:colOff>
                    <xdr:row>46</xdr:row>
                    <xdr:rowOff>0</xdr:rowOff>
                  </from>
                  <to>
                    <xdr:col>2</xdr:col>
                    <xdr:colOff>1162050</xdr:colOff>
                    <xdr:row>46</xdr:row>
                    <xdr:rowOff>247650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DE26D-3E6E-416A-8DDC-DC7D226D4271}">
  <sheetPr>
    <tabColor theme="0"/>
    <pageSetUpPr fitToPage="1"/>
  </sheetPr>
  <dimension ref="B1:BL104"/>
  <sheetViews>
    <sheetView showGridLines="0" zoomScaleNormal="100" zoomScaleSheetLayoutView="86" workbookViewId="0">
      <selection activeCell="U18" sqref="U18:U19"/>
    </sheetView>
  </sheetViews>
  <sheetFormatPr defaultRowHeight="13.5"/>
  <cols>
    <col min="1" max="1" width="1.625" style="436" customWidth="1"/>
    <col min="2" max="2" width="9.625" style="436" customWidth="1"/>
    <col min="3" max="3" width="10.5" style="436" customWidth="1"/>
    <col min="4" max="4" width="20.5" style="436" customWidth="1"/>
    <col min="5" max="5" width="9.625" style="436" customWidth="1"/>
    <col min="6" max="6" width="8.625" style="436" customWidth="1"/>
    <col min="7" max="7" width="10.125" style="436" customWidth="1"/>
    <col min="8" max="8" width="14" style="345" customWidth="1"/>
    <col min="9" max="9" width="11.25" style="436" customWidth="1"/>
    <col min="10" max="11" width="8.875" style="436" customWidth="1"/>
    <col min="12" max="12" width="14.75" style="436" customWidth="1"/>
    <col min="13" max="17" width="9.375" style="17" customWidth="1"/>
    <col min="18" max="18" width="1.625" style="436" customWidth="1"/>
    <col min="19" max="24" width="10" style="436" customWidth="1"/>
    <col min="25" max="25" width="9.5" style="428" customWidth="1"/>
    <col min="26" max="26" width="10.25" style="428" customWidth="1"/>
    <col min="27" max="27" width="9.5" style="428" customWidth="1"/>
    <col min="28" max="28" width="10.625" style="428" customWidth="1"/>
    <col min="29" max="29" width="9.5" style="428" customWidth="1"/>
    <col min="30" max="30" width="10.25" style="428" customWidth="1"/>
    <col min="31" max="31" width="11.75" style="428" customWidth="1"/>
    <col min="32" max="32" width="11.5" style="436" customWidth="1"/>
    <col min="33" max="33" width="15.5" style="436" customWidth="1"/>
    <col min="34" max="34" width="8.75" style="436" customWidth="1"/>
    <col min="35" max="36" width="10" style="436" customWidth="1"/>
    <col min="37" max="37" width="8.875" style="436" customWidth="1"/>
    <col min="38" max="38" width="10.75" style="428" customWidth="1"/>
    <col min="39" max="39" width="17.125" style="428" customWidth="1"/>
    <col min="40" max="40" width="9" style="436" hidden="1" customWidth="1"/>
    <col min="41" max="41" width="12.75" style="436" customWidth="1"/>
    <col min="42" max="42" width="8.625" style="436" customWidth="1"/>
    <col min="43" max="43" width="12.75" style="436" customWidth="1"/>
    <col min="44" max="44" width="11.625" style="436" customWidth="1"/>
    <col min="45" max="45" width="9" style="428" customWidth="1"/>
    <col min="46" max="47" width="9" style="436" customWidth="1"/>
    <col min="48" max="48" width="23.625" style="436" customWidth="1"/>
    <col min="49" max="49" width="9" style="436" customWidth="1"/>
    <col min="50" max="50" width="9.625" style="436" customWidth="1"/>
    <col min="51" max="51" width="9" style="428" customWidth="1"/>
    <col min="52" max="52" width="9.625" style="436" customWidth="1"/>
    <col min="53" max="60" width="9" style="436"/>
    <col min="61" max="61" width="23" style="436" customWidth="1"/>
    <col min="62" max="16384" width="9" style="436"/>
  </cols>
  <sheetData>
    <row r="1" spans="2:64" s="17" customFormat="1" ht="18.75">
      <c r="B1" s="711" t="s">
        <v>380</v>
      </c>
      <c r="C1" s="712"/>
      <c r="D1" s="18"/>
      <c r="E1" s="18"/>
      <c r="H1" s="459"/>
      <c r="I1" s="713"/>
      <c r="J1" s="713"/>
      <c r="K1" s="713"/>
      <c r="L1" s="713"/>
      <c r="M1" s="512"/>
      <c r="N1" s="512"/>
      <c r="O1" s="512"/>
      <c r="P1" s="512"/>
      <c r="Q1" s="512"/>
      <c r="S1" s="512"/>
      <c r="T1" s="512"/>
      <c r="U1" s="512"/>
      <c r="V1" s="512"/>
      <c r="W1" s="512"/>
      <c r="X1" s="512"/>
      <c r="Y1" s="512"/>
      <c r="Z1" s="512"/>
      <c r="AA1" s="512"/>
      <c r="AB1" s="512"/>
      <c r="AC1" s="512"/>
      <c r="AD1" s="512"/>
      <c r="AE1" s="512"/>
      <c r="AF1" s="512"/>
      <c r="AG1" s="512"/>
      <c r="AH1" s="512"/>
      <c r="AI1" s="512"/>
      <c r="AJ1" s="512"/>
      <c r="AK1" s="512"/>
      <c r="AL1" s="512"/>
      <c r="AM1" s="512"/>
      <c r="AS1" s="512"/>
      <c r="AY1" s="512"/>
      <c r="BB1" s="713" t="s">
        <v>7</v>
      </c>
      <c r="BC1" s="713"/>
      <c r="BD1" s="713"/>
      <c r="BE1" s="713"/>
      <c r="BF1" s="713"/>
      <c r="BG1" s="635"/>
      <c r="BH1" s="635"/>
      <c r="BI1" s="635"/>
      <c r="BJ1" s="635"/>
      <c r="BK1" s="635"/>
      <c r="BL1" s="635"/>
    </row>
    <row r="2" spans="2:64" ht="20.100000000000001" customHeight="1" thickBot="1">
      <c r="BB2" s="405" t="s">
        <v>66</v>
      </c>
      <c r="BC2" s="16" t="s">
        <v>67</v>
      </c>
      <c r="BD2" s="714" t="s">
        <v>189</v>
      </c>
      <c r="BE2" s="715"/>
      <c r="BF2" s="405" t="s">
        <v>190</v>
      </c>
      <c r="BG2" s="369" t="s">
        <v>282</v>
      </c>
      <c r="BH2" s="369" t="s">
        <v>281</v>
      </c>
      <c r="BI2" s="370" t="s">
        <v>349</v>
      </c>
      <c r="BJ2" s="369" t="s">
        <v>348</v>
      </c>
      <c r="BL2" s="428"/>
    </row>
    <row r="3" spans="2:64" ht="33.75" customHeight="1">
      <c r="C3" s="82"/>
      <c r="D3" s="359" t="s">
        <v>160</v>
      </c>
      <c r="E3" s="112"/>
      <c r="F3" s="81"/>
      <c r="G3" s="81"/>
      <c r="H3" s="346"/>
      <c r="J3" s="716" t="s">
        <v>343</v>
      </c>
      <c r="K3" s="352" t="s">
        <v>350</v>
      </c>
      <c r="L3" s="386">
        <v>3.2000000000000001E-2</v>
      </c>
      <c r="M3" s="718" t="s">
        <v>352</v>
      </c>
      <c r="N3" s="719"/>
      <c r="O3" s="719"/>
      <c r="P3" s="720"/>
      <c r="Q3" s="534"/>
      <c r="S3" s="428"/>
      <c r="T3" s="428"/>
      <c r="U3" s="428"/>
      <c r="V3" s="428"/>
      <c r="AZ3" s="81"/>
      <c r="BB3" s="366" t="s">
        <v>154</v>
      </c>
      <c r="BC3" s="366" t="s">
        <v>68</v>
      </c>
      <c r="BD3" s="366" t="s">
        <v>295</v>
      </c>
      <c r="BE3" s="366" t="s">
        <v>191</v>
      </c>
      <c r="BF3" s="371" t="s">
        <v>161</v>
      </c>
      <c r="BG3" s="366" t="s">
        <v>284</v>
      </c>
      <c r="BH3" s="366" t="s">
        <v>284</v>
      </c>
      <c r="BI3" s="372" t="s">
        <v>354</v>
      </c>
      <c r="BJ3" s="371" t="s">
        <v>350</v>
      </c>
      <c r="BK3" s="81"/>
      <c r="BL3" s="371" t="s">
        <v>361</v>
      </c>
    </row>
    <row r="4" spans="2:64" ht="33.75" customHeight="1" thickBot="1">
      <c r="B4" s="232" t="s">
        <v>229</v>
      </c>
      <c r="C4" s="721" t="str">
        <f>IF('　入力シート'!C6="","",'　入力シート'!C6)</f>
        <v/>
      </c>
      <c r="D4" s="722"/>
      <c r="E4" s="723"/>
      <c r="F4" s="231" t="s">
        <v>51</v>
      </c>
      <c r="G4" s="724" t="str">
        <f>IF('　入力シート'!C8="","",'　入力シート'!C8)</f>
        <v/>
      </c>
      <c r="H4" s="725"/>
      <c r="I4" s="410"/>
      <c r="J4" s="717"/>
      <c r="K4" s="353" t="s">
        <v>351</v>
      </c>
      <c r="L4" s="387">
        <v>0.03</v>
      </c>
      <c r="M4" s="726" t="s">
        <v>353</v>
      </c>
      <c r="N4" s="727"/>
      <c r="O4" s="727"/>
      <c r="P4" s="728"/>
      <c r="Q4" s="534"/>
      <c r="S4" s="428"/>
      <c r="T4" s="428"/>
      <c r="U4" s="428"/>
      <c r="V4" s="428"/>
      <c r="W4" s="82"/>
      <c r="X4" s="82"/>
      <c r="AF4" s="82"/>
      <c r="AG4" s="82"/>
      <c r="AH4" s="82"/>
      <c r="AI4" s="82"/>
      <c r="AJ4" s="82"/>
      <c r="AK4" s="82"/>
      <c r="AP4" s="82"/>
      <c r="BB4" s="366" t="s">
        <v>155</v>
      </c>
      <c r="BC4" s="366" t="s">
        <v>69</v>
      </c>
      <c r="BD4" s="366" t="s">
        <v>296</v>
      </c>
      <c r="BE4" s="368"/>
      <c r="BF4" s="371" t="s">
        <v>162</v>
      </c>
      <c r="BG4" s="373" t="s">
        <v>283</v>
      </c>
      <c r="BH4" s="373" t="s">
        <v>283</v>
      </c>
      <c r="BI4" s="374" t="s">
        <v>333</v>
      </c>
      <c r="BJ4" s="371" t="s">
        <v>351</v>
      </c>
      <c r="BK4" s="371"/>
      <c r="BL4" s="371" t="s">
        <v>362</v>
      </c>
    </row>
    <row r="5" spans="2:64" ht="27.75" customHeight="1">
      <c r="B5" s="235"/>
      <c r="C5" s="235"/>
      <c r="D5" s="235"/>
      <c r="E5" s="235"/>
      <c r="F5" s="235"/>
      <c r="G5" s="343"/>
      <c r="H5" s="347"/>
      <c r="J5" s="510"/>
      <c r="K5" s="510"/>
      <c r="Q5" s="377"/>
      <c r="S5" s="510"/>
      <c r="T5" s="510"/>
      <c r="U5" s="428"/>
      <c r="V5" s="428"/>
      <c r="W5" s="510"/>
      <c r="X5" s="510"/>
      <c r="Y5" s="510"/>
      <c r="Z5" s="510"/>
      <c r="AC5" s="510"/>
      <c r="AF5" s="510"/>
      <c r="AG5" s="510"/>
      <c r="AH5" s="510"/>
      <c r="AI5" s="510"/>
      <c r="AJ5" s="510"/>
      <c r="AK5" s="510"/>
      <c r="AP5" s="510"/>
      <c r="BB5" s="366" t="s">
        <v>156</v>
      </c>
      <c r="BC5" s="366" t="s">
        <v>70</v>
      </c>
      <c r="BD5" s="368"/>
      <c r="BE5" s="368"/>
      <c r="BF5" s="371" t="s">
        <v>163</v>
      </c>
      <c r="BG5" s="360"/>
      <c r="BH5" s="360"/>
      <c r="BI5" s="372" t="s">
        <v>347</v>
      </c>
      <c r="BJ5" s="375"/>
      <c r="BL5" s="428"/>
    </row>
    <row r="6" spans="2:64" ht="27.75" customHeight="1" thickBot="1">
      <c r="B6" s="233"/>
      <c r="C6" s="510"/>
      <c r="D6" s="510"/>
      <c r="E6" s="510"/>
      <c r="F6" s="234"/>
      <c r="G6" s="234"/>
      <c r="H6" s="348"/>
      <c r="I6" s="403" t="s">
        <v>159</v>
      </c>
      <c r="J6" s="404"/>
      <c r="K6" s="404"/>
      <c r="M6" s="729" t="s">
        <v>285</v>
      </c>
      <c r="N6" s="730"/>
      <c r="O6" s="730"/>
      <c r="Q6" s="377"/>
      <c r="S6" s="428"/>
      <c r="T6" s="428"/>
      <c r="U6" s="428"/>
      <c r="V6" s="428"/>
      <c r="W6" s="510"/>
      <c r="X6" s="510"/>
      <c r="AF6" s="510"/>
      <c r="AG6" s="510"/>
      <c r="AH6" s="510"/>
      <c r="AI6" s="510"/>
      <c r="AJ6" s="510"/>
      <c r="AK6" s="510"/>
      <c r="AZ6" s="510"/>
      <c r="BB6" s="360"/>
      <c r="BC6" s="360"/>
      <c r="BD6" s="368"/>
      <c r="BE6" s="368"/>
      <c r="BF6" s="371" t="s">
        <v>164</v>
      </c>
      <c r="BG6" s="376"/>
      <c r="BH6" s="376"/>
      <c r="BI6" s="374" t="s">
        <v>329</v>
      </c>
      <c r="BJ6" s="360"/>
      <c r="BK6" s="510"/>
      <c r="BL6" s="428"/>
    </row>
    <row r="7" spans="2:64" ht="30" customHeight="1" thickBot="1">
      <c r="B7" s="731"/>
      <c r="C7" s="733"/>
      <c r="D7" s="735"/>
      <c r="E7" s="737"/>
      <c r="F7" s="738"/>
      <c r="G7" s="738"/>
      <c r="H7" s="401"/>
      <c r="I7" s="361" t="s">
        <v>122</v>
      </c>
      <c r="J7" s="362"/>
      <c r="K7" s="739" t="s">
        <v>158</v>
      </c>
      <c r="L7" s="740"/>
      <c r="M7" s="739" t="s">
        <v>130</v>
      </c>
      <c r="N7" s="741"/>
      <c r="O7" s="742"/>
      <c r="P7" s="396" t="s">
        <v>308</v>
      </c>
      <c r="Q7" s="529"/>
      <c r="S7" s="428"/>
      <c r="T7" s="428"/>
      <c r="U7" s="428"/>
      <c r="V7" s="428"/>
      <c r="W7" s="67"/>
      <c r="X7" s="67"/>
      <c r="AF7" s="67"/>
      <c r="AG7" s="67"/>
      <c r="AH7" s="67"/>
      <c r="AI7" s="67"/>
      <c r="AJ7" s="67"/>
      <c r="AK7" s="67"/>
      <c r="BB7" s="368"/>
      <c r="BC7" s="368"/>
      <c r="BD7" s="368"/>
      <c r="BE7" s="368"/>
      <c r="BF7" s="371" t="s">
        <v>165</v>
      </c>
      <c r="BG7" s="360"/>
      <c r="BH7" s="360"/>
      <c r="BI7" s="374" t="s">
        <v>330</v>
      </c>
      <c r="BJ7" s="360"/>
      <c r="BK7" s="343"/>
      <c r="BL7" s="428"/>
    </row>
    <row r="8" spans="2:64" ht="30" customHeight="1" thickTop="1">
      <c r="B8" s="732"/>
      <c r="C8" s="734"/>
      <c r="D8" s="736"/>
      <c r="E8" s="743"/>
      <c r="F8" s="734"/>
      <c r="G8" s="734"/>
      <c r="H8" s="402"/>
      <c r="I8" s="393" t="s">
        <v>154</v>
      </c>
      <c r="J8" s="394" t="s">
        <v>296</v>
      </c>
      <c r="K8" s="744">
        <f>ROUNDDOWN(SUMIFS($H$20:$H$104,$AB$20:$AB$104,"◎"),1)</f>
        <v>0</v>
      </c>
      <c r="L8" s="745"/>
      <c r="M8" s="746">
        <f>ROUNDDOWN(10000*K8/10,0)</f>
        <v>0</v>
      </c>
      <c r="N8" s="747"/>
      <c r="O8" s="748"/>
      <c r="P8" s="395">
        <f>COUNTIF(AB20:AB64,"◎")</f>
        <v>0</v>
      </c>
      <c r="Q8" s="530"/>
      <c r="S8" s="428"/>
      <c r="T8" s="428"/>
      <c r="U8" s="428"/>
      <c r="V8" s="428"/>
      <c r="AM8" s="254"/>
      <c r="BB8" s="368"/>
      <c r="BC8" s="368"/>
      <c r="BD8" s="368"/>
      <c r="BE8" s="368"/>
      <c r="BF8" s="371" t="s">
        <v>145</v>
      </c>
      <c r="BG8" s="360"/>
      <c r="BH8" s="360"/>
      <c r="BI8" s="449" t="s">
        <v>400</v>
      </c>
      <c r="BJ8" s="360"/>
      <c r="BK8" s="343"/>
      <c r="BL8" s="428"/>
    </row>
    <row r="9" spans="2:64" ht="30" customHeight="1">
      <c r="B9" s="765"/>
      <c r="C9" s="749"/>
      <c r="D9" s="750"/>
      <c r="E9" s="766"/>
      <c r="F9" s="767"/>
      <c r="G9" s="767"/>
      <c r="H9" s="514"/>
      <c r="I9" s="753" t="s">
        <v>155</v>
      </c>
      <c r="J9" s="363" t="s">
        <v>295</v>
      </c>
      <c r="K9" s="755">
        <f>ROUNDDOWN(SUMIFS($H$20:$H$104,$AG$20:$AG$104,"◎新"),1)</f>
        <v>0</v>
      </c>
      <c r="L9" s="769"/>
      <c r="M9" s="757">
        <f>ROUNDDOWN(20000*K9/10,0)</f>
        <v>0</v>
      </c>
      <c r="N9" s="770"/>
      <c r="O9" s="771"/>
      <c r="P9" s="260">
        <f>COUNTIF(AG20:AG64,"◎新")</f>
        <v>0</v>
      </c>
      <c r="Q9" s="531"/>
      <c r="S9" s="428"/>
      <c r="T9" s="428"/>
      <c r="U9" s="428"/>
      <c r="V9" s="428"/>
      <c r="AM9" s="259"/>
      <c r="BF9" s="428"/>
      <c r="BI9" s="466" t="s">
        <v>416</v>
      </c>
      <c r="BL9" s="428"/>
    </row>
    <row r="10" spans="2:64" ht="30" customHeight="1">
      <c r="B10" s="732"/>
      <c r="C10" s="749"/>
      <c r="D10" s="750"/>
      <c r="E10" s="766"/>
      <c r="F10" s="767"/>
      <c r="G10" s="767"/>
      <c r="H10" s="514"/>
      <c r="I10" s="768"/>
      <c r="J10" s="363" t="s">
        <v>296</v>
      </c>
      <c r="K10" s="755">
        <f>ROUNDDOWN(SUMIFS($H$20:$H$104,$AG$20:$AG$104,"◎既存"),1)</f>
        <v>0</v>
      </c>
      <c r="L10" s="772"/>
      <c r="M10" s="757">
        <f>ROUNDDOWN(10000*K10/10,0)</f>
        <v>0</v>
      </c>
      <c r="N10" s="770"/>
      <c r="O10" s="771"/>
      <c r="P10" s="260">
        <f>COUNTIF(AG20:AG64,"◎既存")</f>
        <v>0</v>
      </c>
      <c r="Q10" s="531"/>
    </row>
    <row r="11" spans="2:64" ht="30" customHeight="1">
      <c r="B11" s="732"/>
      <c r="C11" s="749"/>
      <c r="D11" s="750"/>
      <c r="E11" s="751"/>
      <c r="F11" s="752"/>
      <c r="G11" s="385"/>
      <c r="H11" s="514"/>
      <c r="I11" s="753" t="s">
        <v>156</v>
      </c>
      <c r="J11" s="363" t="s">
        <v>295</v>
      </c>
      <c r="K11" s="755">
        <f>ROUNDDOWN(SUMIFS($H$20:$H$104,$AM$20:$AM$104,"◎新"),1)</f>
        <v>0</v>
      </c>
      <c r="L11" s="756"/>
      <c r="M11" s="757">
        <f>ROUNDDOWN(10000*K11/10,0)</f>
        <v>0</v>
      </c>
      <c r="N11" s="758"/>
      <c r="O11" s="759"/>
      <c r="P11" s="261">
        <f>COUNTIF(AM20:AM64,"◎新")</f>
        <v>0</v>
      </c>
      <c r="Q11" s="532"/>
    </row>
    <row r="12" spans="2:64" ht="30" customHeight="1" thickBot="1">
      <c r="B12" s="732"/>
      <c r="C12" s="749"/>
      <c r="D12" s="750"/>
      <c r="E12" s="752"/>
      <c r="F12" s="752"/>
      <c r="G12" s="385"/>
      <c r="H12" s="514"/>
      <c r="I12" s="754"/>
      <c r="J12" s="364" t="s">
        <v>296</v>
      </c>
      <c r="K12" s="760">
        <f>ROUNDDOWN(SUMIFS($H$20:$H$104,$AM$20:$AM$104,"◎既存"),1)</f>
        <v>0</v>
      </c>
      <c r="L12" s="761"/>
      <c r="M12" s="762">
        <f>ROUNDDOWN(5000*K12/10,0)</f>
        <v>0</v>
      </c>
      <c r="N12" s="763"/>
      <c r="O12" s="764"/>
      <c r="P12" s="262">
        <f>COUNTIF(AM20:AM64,"◎既存")</f>
        <v>0</v>
      </c>
      <c r="Q12" s="532"/>
      <c r="S12" s="784" t="s">
        <v>238</v>
      </c>
      <c r="T12" s="785"/>
      <c r="U12" s="785"/>
      <c r="V12" s="785"/>
      <c r="W12" s="785"/>
      <c r="X12" s="785"/>
      <c r="Y12" s="785"/>
      <c r="Z12" s="785"/>
      <c r="AA12" s="785"/>
      <c r="AB12" s="785"/>
      <c r="AC12" s="785"/>
      <c r="AD12" s="785"/>
      <c r="AE12" s="785"/>
      <c r="AF12" s="785"/>
      <c r="AG12" s="785"/>
      <c r="AH12" s="785"/>
      <c r="AI12" s="785"/>
      <c r="AJ12" s="785"/>
      <c r="AK12" s="785"/>
      <c r="AL12" s="785"/>
      <c r="AM12" s="622"/>
      <c r="AN12" s="624"/>
      <c r="AO12" s="624"/>
      <c r="AP12" s="624"/>
    </row>
    <row r="13" spans="2:64" s="17" customFormat="1" ht="30" customHeight="1" thickTop="1" thickBot="1">
      <c r="B13" s="732"/>
      <c r="C13" s="749"/>
      <c r="D13" s="750"/>
      <c r="E13" s="743"/>
      <c r="F13" s="743"/>
      <c r="G13" s="743"/>
      <c r="H13" s="743"/>
      <c r="I13" s="434" t="s">
        <v>239</v>
      </c>
      <c r="J13" s="435"/>
      <c r="K13" s="786">
        <f>SUM(K8:L12)</f>
        <v>0</v>
      </c>
      <c r="L13" s="787"/>
      <c r="M13" s="788">
        <f>SUM(M8:O12)</f>
        <v>0</v>
      </c>
      <c r="N13" s="789"/>
      <c r="O13" s="790"/>
      <c r="P13" s="397">
        <f>SUM(P8:P12)</f>
        <v>0</v>
      </c>
      <c r="Q13" s="533"/>
      <c r="S13" s="791" t="s">
        <v>270</v>
      </c>
      <c r="T13" s="622"/>
      <c r="U13" s="622"/>
      <c r="V13" s="622"/>
      <c r="W13" s="622"/>
      <c r="X13" s="622"/>
      <c r="Y13" s="622"/>
      <c r="Z13" s="622"/>
      <c r="AA13" s="622"/>
      <c r="AB13" s="622"/>
      <c r="AC13" s="622"/>
      <c r="AD13" s="622"/>
      <c r="AE13" s="622"/>
      <c r="AF13" s="622"/>
      <c r="AG13" s="622"/>
      <c r="AH13" s="622"/>
      <c r="AI13" s="622"/>
      <c r="AJ13" s="622"/>
      <c r="AK13" s="622"/>
      <c r="AL13" s="622"/>
      <c r="AM13" s="622"/>
      <c r="AN13" s="624"/>
      <c r="AO13" s="624"/>
      <c r="AP13" s="624"/>
      <c r="AS13" s="512"/>
      <c r="AY13" s="512"/>
    </row>
    <row r="14" spans="2:64" s="17" customFormat="1" ht="30" customHeight="1" thickBot="1">
      <c r="B14" s="255"/>
      <c r="C14" s="510"/>
      <c r="D14" s="510"/>
      <c r="E14" s="510"/>
      <c r="F14" s="251"/>
      <c r="G14" s="251"/>
      <c r="H14" s="349"/>
      <c r="I14" s="773" t="s">
        <v>282</v>
      </c>
      <c r="J14" s="774"/>
      <c r="K14" s="744">
        <f>ROUNDDOWN(SUMIFS($H$20:$H$104,$AB$20:$AB$104,"国"),1)</f>
        <v>0</v>
      </c>
      <c r="L14" s="745"/>
      <c r="M14" s="775">
        <f>ROUNDDOWN(20000*K14/10,0)</f>
        <v>0</v>
      </c>
      <c r="N14" s="776"/>
      <c r="O14" s="777"/>
      <c r="P14" s="538">
        <f>COUNTIF(AB22:AB104,"国")</f>
        <v>0</v>
      </c>
      <c r="Q14" s="528"/>
      <c r="S14" s="510"/>
      <c r="T14" s="510"/>
      <c r="U14" s="510"/>
      <c r="V14" s="510"/>
      <c r="W14" s="510"/>
      <c r="X14" s="510"/>
      <c r="Y14" s="510"/>
      <c r="Z14" s="510"/>
      <c r="AA14" s="510"/>
      <c r="AB14" s="510"/>
      <c r="AC14" s="510"/>
      <c r="AD14" s="510"/>
      <c r="AE14" s="510"/>
      <c r="AF14" s="510"/>
      <c r="AG14" s="510"/>
      <c r="AH14" s="510"/>
      <c r="AI14" s="510"/>
      <c r="AJ14" s="510"/>
      <c r="AK14" s="510"/>
      <c r="AL14" s="512"/>
      <c r="AM14" s="512"/>
      <c r="AS14" s="512"/>
      <c r="AX14" s="251"/>
      <c r="AY14" s="512"/>
      <c r="AZ14" s="251"/>
    </row>
    <row r="15" spans="2:64" ht="36" customHeight="1">
      <c r="E15" s="343"/>
      <c r="I15" s="256"/>
      <c r="J15" s="256"/>
      <c r="K15" s="408"/>
      <c r="L15" s="256"/>
      <c r="M15" s="778" t="s">
        <v>287</v>
      </c>
      <c r="N15" s="779"/>
      <c r="O15" s="779"/>
      <c r="P15" s="779"/>
      <c r="Q15" s="780"/>
      <c r="S15" s="781" t="s">
        <v>291</v>
      </c>
      <c r="T15" s="781"/>
      <c r="U15" s="781"/>
      <c r="V15" s="781"/>
      <c r="W15" s="781"/>
      <c r="X15" s="781"/>
      <c r="Y15" s="782" t="s">
        <v>289</v>
      </c>
      <c r="Z15" s="783"/>
      <c r="AA15" s="783"/>
      <c r="AB15" s="793" t="s">
        <v>367</v>
      </c>
      <c r="AC15" s="782" t="s">
        <v>272</v>
      </c>
      <c r="AD15" s="792"/>
      <c r="AE15" s="792"/>
      <c r="AF15" s="513"/>
      <c r="AG15" s="793" t="s">
        <v>371</v>
      </c>
      <c r="AH15" s="795" t="s">
        <v>307</v>
      </c>
      <c r="AI15" s="792"/>
      <c r="AJ15" s="792"/>
      <c r="AK15" s="792"/>
      <c r="AL15" s="399"/>
      <c r="AM15" s="796" t="s">
        <v>373</v>
      </c>
      <c r="AP15" s="412"/>
    </row>
    <row r="16" spans="2:64" ht="25.5" customHeight="1">
      <c r="B16" s="798" t="s">
        <v>52</v>
      </c>
      <c r="C16" s="800" t="s">
        <v>192</v>
      </c>
      <c r="D16" s="801"/>
      <c r="E16" s="803" t="s">
        <v>378</v>
      </c>
      <c r="F16" s="805" t="s">
        <v>332</v>
      </c>
      <c r="G16" s="806"/>
      <c r="H16" s="807"/>
      <c r="I16" s="808" t="s">
        <v>157</v>
      </c>
      <c r="J16" s="813" t="s">
        <v>188</v>
      </c>
      <c r="K16" s="558"/>
      <c r="L16" s="814"/>
      <c r="M16" s="375" t="s">
        <v>301</v>
      </c>
      <c r="N16" s="375" t="s">
        <v>302</v>
      </c>
      <c r="O16" s="375" t="s">
        <v>303</v>
      </c>
      <c r="P16" s="375" t="s">
        <v>304</v>
      </c>
      <c r="Q16" s="535" t="s">
        <v>456</v>
      </c>
      <c r="W16" s="428"/>
      <c r="X16" s="428"/>
      <c r="Y16" s="508" t="s">
        <v>273</v>
      </c>
      <c r="Z16" s="509" t="s">
        <v>274</v>
      </c>
      <c r="AA16" s="509" t="s">
        <v>275</v>
      </c>
      <c r="AB16" s="825"/>
      <c r="AC16" s="379" t="s">
        <v>276</v>
      </c>
      <c r="AD16" s="380" t="s">
        <v>277</v>
      </c>
      <c r="AE16" s="381" t="s">
        <v>368</v>
      </c>
      <c r="AF16" s="406" t="s">
        <v>370</v>
      </c>
      <c r="AG16" s="794"/>
      <c r="AH16" s="253" t="s">
        <v>278</v>
      </c>
      <c r="AI16" s="253" t="s">
        <v>298</v>
      </c>
      <c r="AJ16" s="257" t="s">
        <v>299</v>
      </c>
      <c r="AK16" s="428" t="s">
        <v>300</v>
      </c>
      <c r="AL16" s="398" t="s">
        <v>372</v>
      </c>
      <c r="AM16" s="797"/>
      <c r="AP16" s="413"/>
    </row>
    <row r="17" spans="2:52" ht="25.5" customHeight="1">
      <c r="B17" s="799"/>
      <c r="C17" s="802"/>
      <c r="D17" s="802"/>
      <c r="E17" s="804"/>
      <c r="F17" s="815" t="s">
        <v>331</v>
      </c>
      <c r="G17" s="815" t="s">
        <v>377</v>
      </c>
      <c r="H17" s="818" t="s">
        <v>344</v>
      </c>
      <c r="I17" s="809"/>
      <c r="J17" s="820" t="s">
        <v>375</v>
      </c>
      <c r="K17" s="803" t="s">
        <v>294</v>
      </c>
      <c r="L17" s="823" t="s">
        <v>376</v>
      </c>
      <c r="M17" s="858" t="s">
        <v>282</v>
      </c>
      <c r="N17" s="859"/>
      <c r="O17" s="860" t="s">
        <v>281</v>
      </c>
      <c r="P17" s="861"/>
      <c r="Q17" s="862"/>
      <c r="S17" s="863" t="s">
        <v>154</v>
      </c>
      <c r="T17" s="781"/>
      <c r="U17" s="863" t="s">
        <v>155</v>
      </c>
      <c r="V17" s="781"/>
      <c r="W17" s="863" t="s">
        <v>156</v>
      </c>
      <c r="X17" s="781"/>
      <c r="Y17" s="811" t="s">
        <v>290</v>
      </c>
      <c r="Z17" s="812"/>
      <c r="AA17" s="812"/>
      <c r="AB17" s="842" t="s">
        <v>364</v>
      </c>
      <c r="AC17" s="811" t="s">
        <v>280</v>
      </c>
      <c r="AD17" s="792"/>
      <c r="AE17" s="844"/>
      <c r="AF17" s="845" t="s">
        <v>369</v>
      </c>
      <c r="AG17" s="848" t="s">
        <v>366</v>
      </c>
      <c r="AH17" s="811" t="s">
        <v>359</v>
      </c>
      <c r="AI17" s="792"/>
      <c r="AJ17" s="844"/>
      <c r="AK17" s="850" t="s">
        <v>279</v>
      </c>
      <c r="AL17" s="826" t="s">
        <v>306</v>
      </c>
      <c r="AM17" s="828" t="s">
        <v>365</v>
      </c>
      <c r="AO17" s="829" t="s">
        <v>391</v>
      </c>
      <c r="AP17" s="832" t="s">
        <v>392</v>
      </c>
      <c r="AZ17" s="834" t="s">
        <v>271</v>
      </c>
    </row>
    <row r="18" spans="2:52" ht="74.25" customHeight="1">
      <c r="B18" s="799"/>
      <c r="C18" s="802"/>
      <c r="D18" s="802"/>
      <c r="E18" s="804"/>
      <c r="F18" s="816"/>
      <c r="G18" s="817"/>
      <c r="H18" s="819"/>
      <c r="I18" s="809"/>
      <c r="J18" s="821"/>
      <c r="K18" s="822"/>
      <c r="L18" s="824"/>
      <c r="M18" s="803" t="s">
        <v>445</v>
      </c>
      <c r="N18" s="836" t="s">
        <v>288</v>
      </c>
      <c r="O18" s="803" t="s">
        <v>357</v>
      </c>
      <c r="P18" s="838" t="s">
        <v>358</v>
      </c>
      <c r="Q18" s="840" t="s">
        <v>457</v>
      </c>
      <c r="S18" s="870" t="s">
        <v>292</v>
      </c>
      <c r="T18" s="870" t="s">
        <v>293</v>
      </c>
      <c r="U18" s="870" t="s">
        <v>292</v>
      </c>
      <c r="V18" s="870" t="s">
        <v>293</v>
      </c>
      <c r="W18" s="870" t="s">
        <v>292</v>
      </c>
      <c r="X18" s="870" t="s">
        <v>293</v>
      </c>
      <c r="Y18" s="852" t="s">
        <v>389</v>
      </c>
      <c r="Z18" s="854" t="s">
        <v>390</v>
      </c>
      <c r="AA18" s="866" t="s">
        <v>297</v>
      </c>
      <c r="AB18" s="843"/>
      <c r="AC18" s="852" t="s">
        <v>389</v>
      </c>
      <c r="AD18" s="854" t="s">
        <v>446</v>
      </c>
      <c r="AE18" s="868" t="s">
        <v>363</v>
      </c>
      <c r="AF18" s="846"/>
      <c r="AG18" s="849"/>
      <c r="AH18" s="852" t="s">
        <v>389</v>
      </c>
      <c r="AI18" s="854" t="s">
        <v>446</v>
      </c>
      <c r="AJ18" s="856" t="s">
        <v>374</v>
      </c>
      <c r="AK18" s="851"/>
      <c r="AL18" s="827"/>
      <c r="AM18" s="585"/>
      <c r="AO18" s="830"/>
      <c r="AP18" s="833"/>
      <c r="AZ18" s="835"/>
    </row>
    <row r="19" spans="2:52" ht="55.5" customHeight="1">
      <c r="B19" s="799"/>
      <c r="C19" s="802"/>
      <c r="D19" s="802"/>
      <c r="E19" s="804"/>
      <c r="F19" s="816"/>
      <c r="G19" s="817"/>
      <c r="H19" s="819"/>
      <c r="I19" s="810"/>
      <c r="J19" s="821"/>
      <c r="K19" s="822"/>
      <c r="L19" s="824"/>
      <c r="M19" s="822"/>
      <c r="N19" s="837"/>
      <c r="O19" s="822"/>
      <c r="P19" s="839"/>
      <c r="Q19" s="841"/>
      <c r="S19" s="871"/>
      <c r="T19" s="871"/>
      <c r="U19" s="871"/>
      <c r="V19" s="871"/>
      <c r="W19" s="871"/>
      <c r="X19" s="871"/>
      <c r="Y19" s="864"/>
      <c r="Z19" s="865"/>
      <c r="AA19" s="867"/>
      <c r="AB19" s="407" t="s">
        <v>305</v>
      </c>
      <c r="AC19" s="853"/>
      <c r="AD19" s="855"/>
      <c r="AE19" s="869"/>
      <c r="AF19" s="847"/>
      <c r="AG19" s="849"/>
      <c r="AH19" s="853"/>
      <c r="AI19" s="855"/>
      <c r="AJ19" s="857"/>
      <c r="AK19" s="851"/>
      <c r="AL19" s="827"/>
      <c r="AM19" s="585"/>
      <c r="AO19" s="831"/>
      <c r="AP19" s="833"/>
      <c r="AZ19" s="835"/>
    </row>
    <row r="20" spans="2:52" s="428" customFormat="1" ht="30" customHeight="1">
      <c r="B20" s="507">
        <v>1</v>
      </c>
      <c r="C20" s="781"/>
      <c r="D20" s="781"/>
      <c r="E20" s="507"/>
      <c r="F20" s="507"/>
      <c r="G20" s="450"/>
      <c r="H20" s="400" t="str">
        <f t="shared" ref="H20:H83" si="0">IF(F20="","",IF(OR(G20="有機JAS認証書",G20="国補助事業書類",G20="実測書類"),F20,ROUNDDOWN(F20*(1-(IF(E20="畑",$L$3,$L$4))),2)))</f>
        <v/>
      </c>
      <c r="I20" s="411"/>
      <c r="J20" s="150"/>
      <c r="K20" s="150"/>
      <c r="L20" s="511"/>
      <c r="M20" s="388" t="str">
        <f>IF(I20="","",IF(AND(J20="新規",I20&gt;=DATE(2026,1,8),I20&lt;=DATE(2027,3,31)),"○","×"))</f>
        <v/>
      </c>
      <c r="N20" s="409"/>
      <c r="O20" s="409"/>
      <c r="P20" s="537"/>
      <c r="Q20" s="536"/>
      <c r="R20" s="253"/>
      <c r="S20" s="150" t="str">
        <f t="shared" ref="S20:S83" si="1">IF(I20="","",I20)</f>
        <v/>
      </c>
      <c r="T20" s="150" t="str">
        <f t="shared" ref="T20:T83" si="2">IF(I20="","",EDATE(I20,12)-1)</f>
        <v/>
      </c>
      <c r="U20" s="150" t="str">
        <f t="shared" ref="U20:U83" si="3">IF(I20="","",EDATE(I20,12))</f>
        <v/>
      </c>
      <c r="V20" s="150" t="str">
        <f>IF($I20="","",EDATE($I20,24)-1)</f>
        <v/>
      </c>
      <c r="W20" s="150" t="str">
        <f t="shared" ref="W20:W83" si="4">IF(I20="","",EDATE(I20,24))</f>
        <v/>
      </c>
      <c r="X20" s="150" t="str">
        <f>IF($I20="","",EDATE($I20,36)-1)</f>
        <v/>
      </c>
      <c r="Y20" s="220" t="str">
        <f>IF(S20="","",IF(S20&gt;=DATE(2025,4,2),"○","×"))</f>
        <v/>
      </c>
      <c r="Z20" s="365" t="str">
        <f>IF(S20="","",IF(S20&lt;=DATE(2027,3,31),"○","×"))</f>
        <v/>
      </c>
      <c r="AA20" s="219" t="str">
        <f>IF(J20="","",IF(J20="既存","○","×"))</f>
        <v/>
      </c>
      <c r="AB20" s="217" t="str">
        <f>IF(Y20="","",IF(AND(Y20="○",Z20="○",AA20="○"),"◎",IF(AND(M20="○",AA20="×"),"国","")))</f>
        <v/>
      </c>
      <c r="AC20" s="220" t="str">
        <f>IF(U20="","",IF(U20&gt;=DATE(2025,4,2),"○","×"))</f>
        <v/>
      </c>
      <c r="AD20" s="218" t="str">
        <f>IF(U20="","",IF(U20&lt;=DATE(2027,3,31),"○","×"))</f>
        <v/>
      </c>
      <c r="AE20" s="219" t="str">
        <f t="shared" ref="AE20:AE83" si="5">IF(I20="","",IF(AND(AC20="○",AD20="○",AB20=""),"◎","×"))</f>
        <v/>
      </c>
      <c r="AF20" s="217" t="str">
        <f>IF(N20="あり","国交付済",IF(P20="あり","交付済",IF(I20="","",IF(AE20="◎","◎","×"))))</f>
        <v/>
      </c>
      <c r="AG20" s="258" t="str">
        <f>_xlfn.IFS(AND(AF20="◎",AA20="×"),"◎新",AND(AF20="◎",AA20="○"),"◎既存",NOT(AF20="◎"),"")</f>
        <v/>
      </c>
      <c r="AH20" s="220" t="str">
        <f>IF(W20="","",IF(W20&gt;=DATE(2025,4,2),"○","×"))</f>
        <v/>
      </c>
      <c r="AI20" s="218" t="str">
        <f>IF(W20="","",IF(W20&lt;=DATE(2027,3,31),"○","×"))</f>
        <v/>
      </c>
      <c r="AJ20" s="219" t="str">
        <f>IF(V20="","",IF(AND(AH20="○",AI20="○",AE20="×"),"◎","×"))</f>
        <v/>
      </c>
      <c r="AK20" s="221" t="str">
        <f>IF(K20="多年生","○","")</f>
        <v/>
      </c>
      <c r="AL20" s="217" t="str">
        <f>IF(Q20="あり","交付済",IF(AJ20="","",IF(AND(AJ20="◎",AK20="○"),"◎","×")))</f>
        <v/>
      </c>
      <c r="AM20" s="217" t="str">
        <f>_xlfn.IFS(AND(AL20="◎",AA20="×"),"◎新",AND(AL20="◎",AA20="○"),"◎既存",NOT(AL20="◎"),"")</f>
        <v/>
      </c>
      <c r="AO20" s="151" t="str">
        <f t="shared" ref="AO20:AO83" si="6">IF($AZ20="","",IF(AND($AZ20="３年目中",BB20=""),"転換完了",$AZ20))</f>
        <v/>
      </c>
      <c r="AP20" s="507" t="str">
        <f>IF(I20="","",_xlfn.DAYS("R9.3.31",I20))</f>
        <v/>
      </c>
      <c r="AZ20" s="151" t="str">
        <f>IF(AP20="","",IF(AP20&lt;365,"１年目中",IF(AP20&lt;=730,"２年目中",IF(AP20&lt;=1095,"３年目中","転換完了"))))</f>
        <v/>
      </c>
    </row>
    <row r="21" spans="2:52" ht="30" customHeight="1">
      <c r="B21" s="507">
        <v>2</v>
      </c>
      <c r="C21" s="781"/>
      <c r="D21" s="781"/>
      <c r="E21" s="507"/>
      <c r="F21" s="507"/>
      <c r="G21" s="450"/>
      <c r="H21" s="400" t="str">
        <f t="shared" si="0"/>
        <v/>
      </c>
      <c r="I21" s="411"/>
      <c r="J21" s="150"/>
      <c r="K21" s="150"/>
      <c r="L21" s="511"/>
      <c r="M21" s="388" t="str">
        <f t="shared" ref="M21:M84" si="7">IF(I21="","",IF(AND(J21="新規",I21&gt;=DATE(2026,1,8),I21&lt;=DATE(2027,3,31)),"○","×"))</f>
        <v/>
      </c>
      <c r="N21" s="409"/>
      <c r="O21" s="409"/>
      <c r="P21" s="537"/>
      <c r="Q21" s="536"/>
      <c r="S21" s="150" t="str">
        <f t="shared" si="1"/>
        <v/>
      </c>
      <c r="T21" s="150" t="str">
        <f t="shared" si="2"/>
        <v/>
      </c>
      <c r="U21" s="150" t="str">
        <f t="shared" si="3"/>
        <v/>
      </c>
      <c r="V21" s="150" t="str">
        <f t="shared" ref="V21:V84" si="8">IF($I21="","",EDATE($I21,24)-1)</f>
        <v/>
      </c>
      <c r="W21" s="150" t="str">
        <f t="shared" si="4"/>
        <v/>
      </c>
      <c r="X21" s="150" t="str">
        <f t="shared" ref="X21:X84" si="9">IF($I21="","",EDATE($I21,36)-1)</f>
        <v/>
      </c>
      <c r="Y21" s="220" t="str">
        <f t="shared" ref="Y21:Y84" si="10">IF(S21="","",IF(S21&gt;=DATE(2025,4,2),"○","×"))</f>
        <v/>
      </c>
      <c r="Z21" s="365" t="str">
        <f t="shared" ref="Z21:Z84" si="11">IF(S21="","",IF(S21&lt;=DATE(2027,3,31),"○","×"))</f>
        <v/>
      </c>
      <c r="AA21" s="219" t="str">
        <f t="shared" ref="AA21:AA84" si="12">IF(J21="","",IF(J21="既存","○","×"))</f>
        <v/>
      </c>
      <c r="AB21" s="217" t="str">
        <f t="shared" ref="AB21:AB84" si="13">IF(Y21="","",IF(AND(Y21="○",Z21="○",AA21="○"),"◎",IF(AND(M21="○",AA21="×"),"国","")))</f>
        <v/>
      </c>
      <c r="AC21" s="220" t="str">
        <f>IF(U21="","",IF(U21&gt;=DATE(2025,4,2),"○","×"))</f>
        <v/>
      </c>
      <c r="AD21" s="218" t="str">
        <f>IF(U21="","",IF(U21&lt;=DATE(2027,3,31),"○","×"))</f>
        <v/>
      </c>
      <c r="AE21" s="219" t="str">
        <f t="shared" si="5"/>
        <v/>
      </c>
      <c r="AF21" s="217" t="str">
        <f t="shared" ref="AF21:AF84" si="14">IF(N21="あり","国交付済",IF(P21="あり","交付済",IF(I21="","",IF(AE21="◎","◎","×"))))</f>
        <v/>
      </c>
      <c r="AG21" s="258" t="str">
        <f t="shared" ref="AG21:AG84" si="15">_xlfn.IFS(AND(AF21="◎",AA21="×"),"◎新",AND(AF21="◎",AA21="○"),"◎既存",NOT(AF21="◎"),"")</f>
        <v/>
      </c>
      <c r="AH21" s="220" t="str">
        <f t="shared" ref="AH21:AH84" si="16">IF(W21="","",IF(W21&gt;=DATE(2025,4,2),"○","×"))</f>
        <v/>
      </c>
      <c r="AI21" s="218" t="str">
        <f t="shared" ref="AI21:AI84" si="17">IF(W21="","",IF(W21&lt;=DATE(2027,3,31),"○","×"))</f>
        <v/>
      </c>
      <c r="AJ21" s="219" t="str">
        <f t="shared" ref="AJ21:AJ84" si="18">IF(V21="","",IF(AND(AH21="○",AI21="○",AE21="×"),"◎","×"))</f>
        <v/>
      </c>
      <c r="AK21" s="221" t="str">
        <f t="shared" ref="AK21:AK84" si="19">IF(K21="多年生","○","")</f>
        <v/>
      </c>
      <c r="AL21" s="217" t="str">
        <f t="shared" ref="AL21:AL84" si="20">IF(Q21="あり","交付済",IF(AJ21="","",IF(AND(AJ21="◎",AK21="○"),"◎","×")))</f>
        <v/>
      </c>
      <c r="AM21" s="217" t="str">
        <f t="shared" ref="AM21:AM84" si="21">_xlfn.IFS(AND(AL21="◎",AA21="×"),"◎新",AND(AL21="◎",AA21="○"),"◎既存",NOT(AL21="◎"),"")</f>
        <v/>
      </c>
      <c r="AO21" s="151" t="str">
        <f t="shared" si="6"/>
        <v/>
      </c>
      <c r="AP21" s="507" t="str">
        <f t="shared" ref="AP21:AP84" si="22">IF(I21="","",_xlfn.DAYS("R9.3.31",I21))</f>
        <v/>
      </c>
      <c r="AS21" s="436"/>
      <c r="AZ21" s="151" t="str">
        <f t="shared" ref="AZ21:AZ84" si="23">IF(AP21="","",IF(AP21&lt;365,"１年目中",IF(AP21&lt;=730,"２年目中",IF(AP21&lt;=1095,"３年目中","転換完了"))))</f>
        <v/>
      </c>
    </row>
    <row r="22" spans="2:52" ht="30" customHeight="1">
      <c r="B22" s="507">
        <v>3</v>
      </c>
      <c r="C22" s="781"/>
      <c r="D22" s="781"/>
      <c r="E22" s="507"/>
      <c r="F22" s="507"/>
      <c r="G22" s="450"/>
      <c r="H22" s="400" t="str">
        <f t="shared" si="0"/>
        <v/>
      </c>
      <c r="I22" s="411"/>
      <c r="J22" s="150"/>
      <c r="K22" s="150"/>
      <c r="L22" s="511"/>
      <c r="M22" s="388" t="str">
        <f t="shared" si="7"/>
        <v/>
      </c>
      <c r="N22" s="409"/>
      <c r="O22" s="409"/>
      <c r="P22" s="537"/>
      <c r="Q22" s="536"/>
      <c r="S22" s="150" t="str">
        <f t="shared" si="1"/>
        <v/>
      </c>
      <c r="T22" s="150" t="str">
        <f t="shared" si="2"/>
        <v/>
      </c>
      <c r="U22" s="150" t="str">
        <f t="shared" si="3"/>
        <v/>
      </c>
      <c r="V22" s="150" t="str">
        <f t="shared" si="8"/>
        <v/>
      </c>
      <c r="W22" s="150" t="str">
        <f t="shared" si="4"/>
        <v/>
      </c>
      <c r="X22" s="150" t="str">
        <f t="shared" si="9"/>
        <v/>
      </c>
      <c r="Y22" s="220" t="str">
        <f t="shared" si="10"/>
        <v/>
      </c>
      <c r="Z22" s="365" t="str">
        <f t="shared" si="11"/>
        <v/>
      </c>
      <c r="AA22" s="219" t="str">
        <f t="shared" si="12"/>
        <v/>
      </c>
      <c r="AB22" s="217" t="str">
        <f t="shared" si="13"/>
        <v/>
      </c>
      <c r="AC22" s="220" t="str">
        <f t="shared" ref="AC22:AC85" si="24">IF(U22="","",IF(U22&gt;=DATE(2025,4,2),"○","×"))</f>
        <v/>
      </c>
      <c r="AD22" s="218" t="str">
        <f t="shared" ref="AD22:AD85" si="25">IF(U22="","",IF(U22&lt;=DATE(2027,3,31),"○","×"))</f>
        <v/>
      </c>
      <c r="AE22" s="219" t="str">
        <f t="shared" si="5"/>
        <v/>
      </c>
      <c r="AF22" s="217" t="str">
        <f t="shared" si="14"/>
        <v/>
      </c>
      <c r="AG22" s="258" t="str">
        <f t="shared" si="15"/>
        <v/>
      </c>
      <c r="AH22" s="220" t="str">
        <f t="shared" si="16"/>
        <v/>
      </c>
      <c r="AI22" s="218" t="str">
        <f t="shared" si="17"/>
        <v/>
      </c>
      <c r="AJ22" s="219" t="str">
        <f t="shared" si="18"/>
        <v/>
      </c>
      <c r="AK22" s="221" t="str">
        <f t="shared" si="19"/>
        <v/>
      </c>
      <c r="AL22" s="217" t="str">
        <f t="shared" si="20"/>
        <v/>
      </c>
      <c r="AM22" s="217" t="str">
        <f t="shared" si="21"/>
        <v/>
      </c>
      <c r="AO22" s="151" t="str">
        <f t="shared" si="6"/>
        <v/>
      </c>
      <c r="AP22" s="507" t="str">
        <f t="shared" si="22"/>
        <v/>
      </c>
      <c r="AZ22" s="151" t="str">
        <f t="shared" si="23"/>
        <v/>
      </c>
    </row>
    <row r="23" spans="2:52" ht="30" customHeight="1">
      <c r="B23" s="507">
        <v>4</v>
      </c>
      <c r="C23" s="781"/>
      <c r="D23" s="781"/>
      <c r="E23" s="507"/>
      <c r="F23" s="507"/>
      <c r="G23" s="450"/>
      <c r="H23" s="400" t="str">
        <f t="shared" si="0"/>
        <v/>
      </c>
      <c r="I23" s="411"/>
      <c r="J23" s="150"/>
      <c r="K23" s="150"/>
      <c r="L23" s="511"/>
      <c r="M23" s="388" t="str">
        <f t="shared" si="7"/>
        <v/>
      </c>
      <c r="N23" s="409"/>
      <c r="O23" s="409"/>
      <c r="P23" s="537"/>
      <c r="Q23" s="536"/>
      <c r="S23" s="150" t="str">
        <f t="shared" si="1"/>
        <v/>
      </c>
      <c r="T23" s="150" t="str">
        <f t="shared" si="2"/>
        <v/>
      </c>
      <c r="U23" s="150" t="str">
        <f t="shared" si="3"/>
        <v/>
      </c>
      <c r="V23" s="150" t="str">
        <f t="shared" si="8"/>
        <v/>
      </c>
      <c r="W23" s="150" t="str">
        <f t="shared" si="4"/>
        <v/>
      </c>
      <c r="X23" s="150" t="str">
        <f t="shared" si="9"/>
        <v/>
      </c>
      <c r="Y23" s="220" t="str">
        <f t="shared" si="10"/>
        <v/>
      </c>
      <c r="Z23" s="365" t="str">
        <f t="shared" si="11"/>
        <v/>
      </c>
      <c r="AA23" s="219" t="str">
        <f t="shared" si="12"/>
        <v/>
      </c>
      <c r="AB23" s="217" t="str">
        <f t="shared" si="13"/>
        <v/>
      </c>
      <c r="AC23" s="220" t="str">
        <f t="shared" si="24"/>
        <v/>
      </c>
      <c r="AD23" s="218" t="str">
        <f t="shared" si="25"/>
        <v/>
      </c>
      <c r="AE23" s="219" t="str">
        <f t="shared" si="5"/>
        <v/>
      </c>
      <c r="AF23" s="217" t="str">
        <f t="shared" si="14"/>
        <v/>
      </c>
      <c r="AG23" s="258" t="str">
        <f t="shared" si="15"/>
        <v/>
      </c>
      <c r="AH23" s="220" t="str">
        <f t="shared" si="16"/>
        <v/>
      </c>
      <c r="AI23" s="218" t="str">
        <f t="shared" si="17"/>
        <v/>
      </c>
      <c r="AJ23" s="219" t="str">
        <f t="shared" si="18"/>
        <v/>
      </c>
      <c r="AK23" s="221" t="str">
        <f t="shared" si="19"/>
        <v/>
      </c>
      <c r="AL23" s="217" t="str">
        <f t="shared" si="20"/>
        <v/>
      </c>
      <c r="AM23" s="217" t="str">
        <f t="shared" si="21"/>
        <v/>
      </c>
      <c r="AO23" s="151" t="str">
        <f t="shared" si="6"/>
        <v/>
      </c>
      <c r="AP23" s="507" t="str">
        <f t="shared" si="22"/>
        <v/>
      </c>
      <c r="AZ23" s="151" t="str">
        <f t="shared" si="23"/>
        <v/>
      </c>
    </row>
    <row r="24" spans="2:52" ht="30" customHeight="1">
      <c r="B24" s="507">
        <v>5</v>
      </c>
      <c r="C24" s="781"/>
      <c r="D24" s="781"/>
      <c r="E24" s="507"/>
      <c r="F24" s="507"/>
      <c r="G24" s="450"/>
      <c r="H24" s="400" t="str">
        <f t="shared" si="0"/>
        <v/>
      </c>
      <c r="I24" s="411"/>
      <c r="J24" s="150"/>
      <c r="K24" s="150"/>
      <c r="L24" s="511"/>
      <c r="M24" s="388" t="str">
        <f t="shared" si="7"/>
        <v/>
      </c>
      <c r="N24" s="409"/>
      <c r="O24" s="409"/>
      <c r="P24" s="537"/>
      <c r="Q24" s="536"/>
      <c r="S24" s="150" t="str">
        <f t="shared" si="1"/>
        <v/>
      </c>
      <c r="T24" s="150" t="str">
        <f t="shared" si="2"/>
        <v/>
      </c>
      <c r="U24" s="150" t="str">
        <f t="shared" si="3"/>
        <v/>
      </c>
      <c r="V24" s="150" t="str">
        <f t="shared" si="8"/>
        <v/>
      </c>
      <c r="W24" s="150" t="str">
        <f t="shared" si="4"/>
        <v/>
      </c>
      <c r="X24" s="150" t="str">
        <f t="shared" si="9"/>
        <v/>
      </c>
      <c r="Y24" s="220" t="str">
        <f t="shared" si="10"/>
        <v/>
      </c>
      <c r="Z24" s="365" t="str">
        <f t="shared" si="11"/>
        <v/>
      </c>
      <c r="AA24" s="219" t="str">
        <f t="shared" si="12"/>
        <v/>
      </c>
      <c r="AB24" s="217" t="str">
        <f t="shared" si="13"/>
        <v/>
      </c>
      <c r="AC24" s="220" t="str">
        <f t="shared" si="24"/>
        <v/>
      </c>
      <c r="AD24" s="218" t="str">
        <f t="shared" si="25"/>
        <v/>
      </c>
      <c r="AE24" s="219" t="str">
        <f t="shared" si="5"/>
        <v/>
      </c>
      <c r="AF24" s="217" t="str">
        <f t="shared" si="14"/>
        <v/>
      </c>
      <c r="AG24" s="258" t="str">
        <f t="shared" si="15"/>
        <v/>
      </c>
      <c r="AH24" s="220" t="str">
        <f t="shared" si="16"/>
        <v/>
      </c>
      <c r="AI24" s="218" t="str">
        <f t="shared" si="17"/>
        <v/>
      </c>
      <c r="AJ24" s="219" t="str">
        <f t="shared" si="18"/>
        <v/>
      </c>
      <c r="AK24" s="221" t="str">
        <f t="shared" si="19"/>
        <v/>
      </c>
      <c r="AL24" s="217" t="str">
        <f t="shared" si="20"/>
        <v/>
      </c>
      <c r="AM24" s="217" t="str">
        <f t="shared" si="21"/>
        <v/>
      </c>
      <c r="AO24" s="151" t="str">
        <f t="shared" si="6"/>
        <v/>
      </c>
      <c r="AP24" s="507" t="str">
        <f t="shared" si="22"/>
        <v/>
      </c>
      <c r="AZ24" s="151" t="str">
        <f t="shared" si="23"/>
        <v/>
      </c>
    </row>
    <row r="25" spans="2:52" ht="30" customHeight="1">
      <c r="B25" s="507">
        <v>6</v>
      </c>
      <c r="C25" s="781"/>
      <c r="D25" s="781"/>
      <c r="E25" s="507"/>
      <c r="F25" s="507"/>
      <c r="G25" s="450"/>
      <c r="H25" s="400" t="str">
        <f t="shared" si="0"/>
        <v/>
      </c>
      <c r="I25" s="411"/>
      <c r="J25" s="150"/>
      <c r="K25" s="150"/>
      <c r="L25" s="511"/>
      <c r="M25" s="388" t="str">
        <f t="shared" si="7"/>
        <v/>
      </c>
      <c r="N25" s="409"/>
      <c r="O25" s="409"/>
      <c r="P25" s="537"/>
      <c r="Q25" s="536"/>
      <c r="S25" s="150" t="str">
        <f t="shared" si="1"/>
        <v/>
      </c>
      <c r="T25" s="150" t="str">
        <f t="shared" si="2"/>
        <v/>
      </c>
      <c r="U25" s="150" t="str">
        <f t="shared" si="3"/>
        <v/>
      </c>
      <c r="V25" s="150" t="str">
        <f t="shared" si="8"/>
        <v/>
      </c>
      <c r="W25" s="150" t="str">
        <f t="shared" si="4"/>
        <v/>
      </c>
      <c r="X25" s="150" t="str">
        <f t="shared" si="9"/>
        <v/>
      </c>
      <c r="Y25" s="220" t="str">
        <f t="shared" si="10"/>
        <v/>
      </c>
      <c r="Z25" s="365" t="str">
        <f t="shared" si="11"/>
        <v/>
      </c>
      <c r="AA25" s="219" t="str">
        <f t="shared" si="12"/>
        <v/>
      </c>
      <c r="AB25" s="217" t="str">
        <f t="shared" si="13"/>
        <v/>
      </c>
      <c r="AC25" s="220" t="str">
        <f t="shared" si="24"/>
        <v/>
      </c>
      <c r="AD25" s="218" t="str">
        <f t="shared" si="25"/>
        <v/>
      </c>
      <c r="AE25" s="219" t="str">
        <f t="shared" si="5"/>
        <v/>
      </c>
      <c r="AF25" s="217" t="str">
        <f t="shared" si="14"/>
        <v/>
      </c>
      <c r="AG25" s="258" t="str">
        <f t="shared" si="15"/>
        <v/>
      </c>
      <c r="AH25" s="220" t="str">
        <f t="shared" si="16"/>
        <v/>
      </c>
      <c r="AI25" s="218" t="str">
        <f t="shared" si="17"/>
        <v/>
      </c>
      <c r="AJ25" s="219" t="str">
        <f t="shared" si="18"/>
        <v/>
      </c>
      <c r="AK25" s="221" t="str">
        <f t="shared" si="19"/>
        <v/>
      </c>
      <c r="AL25" s="217" t="str">
        <f t="shared" si="20"/>
        <v/>
      </c>
      <c r="AM25" s="217" t="str">
        <f t="shared" si="21"/>
        <v/>
      </c>
      <c r="AO25" s="151" t="str">
        <f t="shared" si="6"/>
        <v/>
      </c>
      <c r="AP25" s="507" t="str">
        <f t="shared" si="22"/>
        <v/>
      </c>
      <c r="AZ25" s="151" t="str">
        <f t="shared" si="23"/>
        <v/>
      </c>
    </row>
    <row r="26" spans="2:52" ht="30" customHeight="1">
      <c r="B26" s="507">
        <v>7</v>
      </c>
      <c r="C26" s="781"/>
      <c r="D26" s="781"/>
      <c r="E26" s="507"/>
      <c r="F26" s="507"/>
      <c r="G26" s="450"/>
      <c r="H26" s="400" t="str">
        <f t="shared" si="0"/>
        <v/>
      </c>
      <c r="I26" s="411"/>
      <c r="J26" s="150"/>
      <c r="K26" s="150"/>
      <c r="L26" s="511"/>
      <c r="M26" s="388" t="str">
        <f t="shared" si="7"/>
        <v/>
      </c>
      <c r="N26" s="409"/>
      <c r="O26" s="409"/>
      <c r="P26" s="537"/>
      <c r="Q26" s="536"/>
      <c r="S26" s="150" t="str">
        <f t="shared" si="1"/>
        <v/>
      </c>
      <c r="T26" s="150" t="str">
        <f t="shared" si="2"/>
        <v/>
      </c>
      <c r="U26" s="150" t="str">
        <f t="shared" si="3"/>
        <v/>
      </c>
      <c r="V26" s="150" t="str">
        <f t="shared" si="8"/>
        <v/>
      </c>
      <c r="W26" s="150" t="str">
        <f t="shared" si="4"/>
        <v/>
      </c>
      <c r="X26" s="150" t="str">
        <f t="shared" si="9"/>
        <v/>
      </c>
      <c r="Y26" s="220" t="str">
        <f t="shared" si="10"/>
        <v/>
      </c>
      <c r="Z26" s="365" t="str">
        <f t="shared" si="11"/>
        <v/>
      </c>
      <c r="AA26" s="219" t="str">
        <f t="shared" si="12"/>
        <v/>
      </c>
      <c r="AB26" s="217" t="str">
        <f t="shared" si="13"/>
        <v/>
      </c>
      <c r="AC26" s="220" t="str">
        <f t="shared" si="24"/>
        <v/>
      </c>
      <c r="AD26" s="218" t="str">
        <f t="shared" si="25"/>
        <v/>
      </c>
      <c r="AE26" s="219" t="str">
        <f t="shared" si="5"/>
        <v/>
      </c>
      <c r="AF26" s="217" t="str">
        <f t="shared" si="14"/>
        <v/>
      </c>
      <c r="AG26" s="258" t="str">
        <f t="shared" si="15"/>
        <v/>
      </c>
      <c r="AH26" s="220" t="str">
        <f t="shared" si="16"/>
        <v/>
      </c>
      <c r="AI26" s="218" t="str">
        <f t="shared" si="17"/>
        <v/>
      </c>
      <c r="AJ26" s="219" t="str">
        <f t="shared" si="18"/>
        <v/>
      </c>
      <c r="AK26" s="221" t="str">
        <f t="shared" si="19"/>
        <v/>
      </c>
      <c r="AL26" s="217" t="str">
        <f t="shared" si="20"/>
        <v/>
      </c>
      <c r="AM26" s="217" t="str">
        <f t="shared" si="21"/>
        <v/>
      </c>
      <c r="AO26" s="151" t="str">
        <f t="shared" si="6"/>
        <v/>
      </c>
      <c r="AP26" s="507" t="str">
        <f t="shared" si="22"/>
        <v/>
      </c>
      <c r="AZ26" s="151" t="str">
        <f t="shared" si="23"/>
        <v/>
      </c>
    </row>
    <row r="27" spans="2:52" ht="30" customHeight="1">
      <c r="B27" s="507">
        <v>8</v>
      </c>
      <c r="C27" s="781"/>
      <c r="D27" s="781"/>
      <c r="E27" s="507"/>
      <c r="F27" s="507"/>
      <c r="G27" s="450"/>
      <c r="H27" s="400" t="str">
        <f t="shared" si="0"/>
        <v/>
      </c>
      <c r="I27" s="411"/>
      <c r="J27" s="150"/>
      <c r="K27" s="150"/>
      <c r="L27" s="511"/>
      <c r="M27" s="388" t="str">
        <f t="shared" si="7"/>
        <v/>
      </c>
      <c r="N27" s="409"/>
      <c r="O27" s="409"/>
      <c r="P27" s="537"/>
      <c r="Q27" s="536"/>
      <c r="S27" s="150" t="str">
        <f t="shared" si="1"/>
        <v/>
      </c>
      <c r="T27" s="150" t="str">
        <f t="shared" si="2"/>
        <v/>
      </c>
      <c r="U27" s="150" t="str">
        <f t="shared" si="3"/>
        <v/>
      </c>
      <c r="V27" s="150" t="str">
        <f t="shared" si="8"/>
        <v/>
      </c>
      <c r="W27" s="150" t="str">
        <f t="shared" si="4"/>
        <v/>
      </c>
      <c r="X27" s="150" t="str">
        <f t="shared" si="9"/>
        <v/>
      </c>
      <c r="Y27" s="220" t="str">
        <f t="shared" si="10"/>
        <v/>
      </c>
      <c r="Z27" s="365" t="str">
        <f t="shared" si="11"/>
        <v/>
      </c>
      <c r="AA27" s="219" t="str">
        <f t="shared" si="12"/>
        <v/>
      </c>
      <c r="AB27" s="217" t="str">
        <f t="shared" si="13"/>
        <v/>
      </c>
      <c r="AC27" s="220" t="str">
        <f t="shared" si="24"/>
        <v/>
      </c>
      <c r="AD27" s="218" t="str">
        <f t="shared" si="25"/>
        <v/>
      </c>
      <c r="AE27" s="219" t="str">
        <f t="shared" si="5"/>
        <v/>
      </c>
      <c r="AF27" s="217" t="str">
        <f t="shared" si="14"/>
        <v/>
      </c>
      <c r="AG27" s="258" t="str">
        <f t="shared" si="15"/>
        <v/>
      </c>
      <c r="AH27" s="220" t="str">
        <f t="shared" si="16"/>
        <v/>
      </c>
      <c r="AI27" s="218" t="str">
        <f t="shared" si="17"/>
        <v/>
      </c>
      <c r="AJ27" s="219" t="str">
        <f t="shared" si="18"/>
        <v/>
      </c>
      <c r="AK27" s="221" t="str">
        <f t="shared" si="19"/>
        <v/>
      </c>
      <c r="AL27" s="217" t="str">
        <f t="shared" si="20"/>
        <v/>
      </c>
      <c r="AM27" s="217" t="str">
        <f t="shared" si="21"/>
        <v/>
      </c>
      <c r="AN27" s="367"/>
      <c r="AO27" s="151" t="str">
        <f t="shared" si="6"/>
        <v/>
      </c>
      <c r="AP27" s="507" t="str">
        <f t="shared" si="22"/>
        <v/>
      </c>
      <c r="AQ27" s="377"/>
      <c r="AR27" s="377"/>
      <c r="AS27" s="436"/>
      <c r="AZ27" s="151" t="str">
        <f t="shared" si="23"/>
        <v/>
      </c>
    </row>
    <row r="28" spans="2:52" ht="30" customHeight="1">
      <c r="B28" s="507">
        <v>9</v>
      </c>
      <c r="C28" s="781"/>
      <c r="D28" s="781"/>
      <c r="E28" s="507"/>
      <c r="F28" s="507"/>
      <c r="G28" s="450"/>
      <c r="H28" s="400" t="str">
        <f t="shared" si="0"/>
        <v/>
      </c>
      <c r="I28" s="411"/>
      <c r="J28" s="150"/>
      <c r="K28" s="150"/>
      <c r="L28" s="511"/>
      <c r="M28" s="388" t="str">
        <f t="shared" si="7"/>
        <v/>
      </c>
      <c r="N28" s="409"/>
      <c r="O28" s="409"/>
      <c r="P28" s="537"/>
      <c r="Q28" s="536"/>
      <c r="S28" s="150" t="str">
        <f t="shared" si="1"/>
        <v/>
      </c>
      <c r="T28" s="150" t="str">
        <f t="shared" si="2"/>
        <v/>
      </c>
      <c r="U28" s="150" t="str">
        <f t="shared" si="3"/>
        <v/>
      </c>
      <c r="V28" s="150" t="str">
        <f t="shared" si="8"/>
        <v/>
      </c>
      <c r="W28" s="150" t="str">
        <f t="shared" si="4"/>
        <v/>
      </c>
      <c r="X28" s="150" t="str">
        <f t="shared" si="9"/>
        <v/>
      </c>
      <c r="Y28" s="220" t="str">
        <f t="shared" si="10"/>
        <v/>
      </c>
      <c r="Z28" s="365" t="str">
        <f t="shared" si="11"/>
        <v/>
      </c>
      <c r="AA28" s="219" t="str">
        <f t="shared" si="12"/>
        <v/>
      </c>
      <c r="AB28" s="217" t="str">
        <f t="shared" si="13"/>
        <v/>
      </c>
      <c r="AC28" s="220" t="str">
        <f t="shared" si="24"/>
        <v/>
      </c>
      <c r="AD28" s="218" t="str">
        <f t="shared" si="25"/>
        <v/>
      </c>
      <c r="AE28" s="219" t="str">
        <f t="shared" si="5"/>
        <v/>
      </c>
      <c r="AF28" s="217" t="str">
        <f t="shared" si="14"/>
        <v/>
      </c>
      <c r="AG28" s="258" t="str">
        <f t="shared" si="15"/>
        <v/>
      </c>
      <c r="AH28" s="220" t="str">
        <f t="shared" si="16"/>
        <v/>
      </c>
      <c r="AI28" s="218" t="str">
        <f t="shared" si="17"/>
        <v/>
      </c>
      <c r="AJ28" s="219" t="str">
        <f t="shared" si="18"/>
        <v/>
      </c>
      <c r="AK28" s="221" t="str">
        <f t="shared" si="19"/>
        <v/>
      </c>
      <c r="AL28" s="217" t="str">
        <f t="shared" si="20"/>
        <v/>
      </c>
      <c r="AM28" s="217" t="str">
        <f t="shared" si="21"/>
        <v/>
      </c>
      <c r="AN28" s="367"/>
      <c r="AO28" s="151" t="str">
        <f t="shared" si="6"/>
        <v/>
      </c>
      <c r="AP28" s="507" t="str">
        <f t="shared" si="22"/>
        <v/>
      </c>
      <c r="AQ28" s="377"/>
      <c r="AR28" s="377"/>
      <c r="AZ28" s="151" t="str">
        <f t="shared" si="23"/>
        <v/>
      </c>
    </row>
    <row r="29" spans="2:52" ht="30" customHeight="1">
      <c r="B29" s="507">
        <v>10</v>
      </c>
      <c r="C29" s="781"/>
      <c r="D29" s="781"/>
      <c r="E29" s="507"/>
      <c r="F29" s="507"/>
      <c r="G29" s="450"/>
      <c r="H29" s="400" t="str">
        <f t="shared" si="0"/>
        <v/>
      </c>
      <c r="I29" s="411"/>
      <c r="J29" s="150"/>
      <c r="K29" s="150"/>
      <c r="L29" s="511"/>
      <c r="M29" s="388" t="str">
        <f t="shared" si="7"/>
        <v/>
      </c>
      <c r="N29" s="409"/>
      <c r="O29" s="409"/>
      <c r="P29" s="537"/>
      <c r="Q29" s="536"/>
      <c r="S29" s="150" t="str">
        <f t="shared" si="1"/>
        <v/>
      </c>
      <c r="T29" s="150" t="str">
        <f t="shared" si="2"/>
        <v/>
      </c>
      <c r="U29" s="150" t="str">
        <f t="shared" si="3"/>
        <v/>
      </c>
      <c r="V29" s="150" t="str">
        <f t="shared" si="8"/>
        <v/>
      </c>
      <c r="W29" s="150" t="str">
        <f t="shared" si="4"/>
        <v/>
      </c>
      <c r="X29" s="150" t="str">
        <f t="shared" si="9"/>
        <v/>
      </c>
      <c r="Y29" s="220" t="str">
        <f t="shared" si="10"/>
        <v/>
      </c>
      <c r="Z29" s="365" t="str">
        <f t="shared" si="11"/>
        <v/>
      </c>
      <c r="AA29" s="219" t="str">
        <f t="shared" si="12"/>
        <v/>
      </c>
      <c r="AB29" s="217" t="str">
        <f t="shared" si="13"/>
        <v/>
      </c>
      <c r="AC29" s="220" t="str">
        <f t="shared" si="24"/>
        <v/>
      </c>
      <c r="AD29" s="218" t="str">
        <f t="shared" si="25"/>
        <v/>
      </c>
      <c r="AE29" s="219" t="str">
        <f t="shared" si="5"/>
        <v/>
      </c>
      <c r="AF29" s="217" t="str">
        <f t="shared" si="14"/>
        <v/>
      </c>
      <c r="AG29" s="258" t="str">
        <f t="shared" si="15"/>
        <v/>
      </c>
      <c r="AH29" s="220" t="str">
        <f t="shared" si="16"/>
        <v/>
      </c>
      <c r="AI29" s="218" t="str">
        <f t="shared" si="17"/>
        <v/>
      </c>
      <c r="AJ29" s="219" t="str">
        <f t="shared" si="18"/>
        <v/>
      </c>
      <c r="AK29" s="221" t="str">
        <f t="shared" si="19"/>
        <v/>
      </c>
      <c r="AL29" s="217" t="str">
        <f t="shared" si="20"/>
        <v/>
      </c>
      <c r="AM29" s="217" t="str">
        <f t="shared" si="21"/>
        <v/>
      </c>
      <c r="AN29" s="367"/>
      <c r="AO29" s="151" t="str">
        <f t="shared" si="6"/>
        <v/>
      </c>
      <c r="AP29" s="507" t="str">
        <f t="shared" si="22"/>
        <v/>
      </c>
      <c r="AQ29" s="377"/>
      <c r="AR29" s="377"/>
      <c r="AZ29" s="151" t="str">
        <f t="shared" si="23"/>
        <v/>
      </c>
    </row>
    <row r="30" spans="2:52" ht="30" customHeight="1">
      <c r="B30" s="507">
        <v>11</v>
      </c>
      <c r="C30" s="811"/>
      <c r="D30" s="723"/>
      <c r="E30" s="507"/>
      <c r="F30" s="507"/>
      <c r="G30" s="450"/>
      <c r="H30" s="400" t="str">
        <f t="shared" si="0"/>
        <v/>
      </c>
      <c r="I30" s="411"/>
      <c r="J30" s="150"/>
      <c r="K30" s="150"/>
      <c r="L30" s="511"/>
      <c r="M30" s="388" t="str">
        <f t="shared" si="7"/>
        <v/>
      </c>
      <c r="N30" s="409"/>
      <c r="O30" s="409"/>
      <c r="P30" s="537"/>
      <c r="Q30" s="536"/>
      <c r="R30" s="17"/>
      <c r="S30" s="150" t="str">
        <f t="shared" si="1"/>
        <v/>
      </c>
      <c r="T30" s="150" t="str">
        <f t="shared" si="2"/>
        <v/>
      </c>
      <c r="U30" s="150" t="str">
        <f t="shared" si="3"/>
        <v/>
      </c>
      <c r="V30" s="150" t="str">
        <f t="shared" si="8"/>
        <v/>
      </c>
      <c r="W30" s="150" t="str">
        <f t="shared" si="4"/>
        <v/>
      </c>
      <c r="X30" s="150" t="str">
        <f t="shared" si="9"/>
        <v/>
      </c>
      <c r="Y30" s="220" t="str">
        <f t="shared" si="10"/>
        <v/>
      </c>
      <c r="Z30" s="365" t="str">
        <f t="shared" si="11"/>
        <v/>
      </c>
      <c r="AA30" s="219" t="str">
        <f t="shared" si="12"/>
        <v/>
      </c>
      <c r="AB30" s="217" t="str">
        <f t="shared" si="13"/>
        <v/>
      </c>
      <c r="AC30" s="220" t="str">
        <f t="shared" si="24"/>
        <v/>
      </c>
      <c r="AD30" s="218" t="str">
        <f t="shared" si="25"/>
        <v/>
      </c>
      <c r="AE30" s="219" t="str">
        <f t="shared" si="5"/>
        <v/>
      </c>
      <c r="AF30" s="217" t="str">
        <f t="shared" si="14"/>
        <v/>
      </c>
      <c r="AG30" s="258" t="str">
        <f t="shared" si="15"/>
        <v/>
      </c>
      <c r="AH30" s="220" t="str">
        <f t="shared" si="16"/>
        <v/>
      </c>
      <c r="AI30" s="218" t="str">
        <f t="shared" si="17"/>
        <v/>
      </c>
      <c r="AJ30" s="219" t="str">
        <f t="shared" si="18"/>
        <v/>
      </c>
      <c r="AK30" s="221" t="str">
        <f t="shared" si="19"/>
        <v/>
      </c>
      <c r="AL30" s="217" t="str">
        <f t="shared" si="20"/>
        <v/>
      </c>
      <c r="AM30" s="217" t="str">
        <f t="shared" si="21"/>
        <v/>
      </c>
      <c r="AN30" s="17"/>
      <c r="AO30" s="151" t="str">
        <f t="shared" si="6"/>
        <v/>
      </c>
      <c r="AP30" s="507" t="str">
        <f t="shared" si="22"/>
        <v/>
      </c>
      <c r="AQ30" s="17"/>
      <c r="AR30" s="17"/>
      <c r="AZ30" s="151" t="str">
        <f t="shared" si="23"/>
        <v/>
      </c>
    </row>
    <row r="31" spans="2:52" ht="30" customHeight="1">
      <c r="B31" s="507">
        <v>12</v>
      </c>
      <c r="C31" s="811"/>
      <c r="D31" s="723"/>
      <c r="E31" s="507"/>
      <c r="F31" s="507"/>
      <c r="G31" s="450"/>
      <c r="H31" s="400" t="str">
        <f t="shared" si="0"/>
        <v/>
      </c>
      <c r="I31" s="411"/>
      <c r="J31" s="150"/>
      <c r="K31" s="150"/>
      <c r="L31" s="511"/>
      <c r="M31" s="388" t="str">
        <f t="shared" si="7"/>
        <v/>
      </c>
      <c r="N31" s="409"/>
      <c r="O31" s="409"/>
      <c r="P31" s="537"/>
      <c r="Q31" s="536"/>
      <c r="S31" s="150" t="str">
        <f t="shared" si="1"/>
        <v/>
      </c>
      <c r="T31" s="150" t="str">
        <f t="shared" si="2"/>
        <v/>
      </c>
      <c r="U31" s="150" t="str">
        <f t="shared" si="3"/>
        <v/>
      </c>
      <c r="V31" s="150" t="str">
        <f t="shared" si="8"/>
        <v/>
      </c>
      <c r="W31" s="150" t="str">
        <f t="shared" si="4"/>
        <v/>
      </c>
      <c r="X31" s="150" t="str">
        <f t="shared" si="9"/>
        <v/>
      </c>
      <c r="Y31" s="220" t="str">
        <f t="shared" si="10"/>
        <v/>
      </c>
      <c r="Z31" s="365" t="str">
        <f t="shared" si="11"/>
        <v/>
      </c>
      <c r="AA31" s="219" t="str">
        <f t="shared" si="12"/>
        <v/>
      </c>
      <c r="AB31" s="217" t="str">
        <f t="shared" si="13"/>
        <v/>
      </c>
      <c r="AC31" s="220" t="str">
        <f t="shared" si="24"/>
        <v/>
      </c>
      <c r="AD31" s="218" t="str">
        <f t="shared" si="25"/>
        <v/>
      </c>
      <c r="AE31" s="219" t="str">
        <f t="shared" si="5"/>
        <v/>
      </c>
      <c r="AF31" s="217" t="str">
        <f t="shared" si="14"/>
        <v/>
      </c>
      <c r="AG31" s="258" t="str">
        <f t="shared" si="15"/>
        <v/>
      </c>
      <c r="AH31" s="220" t="str">
        <f t="shared" si="16"/>
        <v/>
      </c>
      <c r="AI31" s="218" t="str">
        <f t="shared" si="17"/>
        <v/>
      </c>
      <c r="AJ31" s="219" t="str">
        <f t="shared" si="18"/>
        <v/>
      </c>
      <c r="AK31" s="221" t="str">
        <f t="shared" si="19"/>
        <v/>
      </c>
      <c r="AL31" s="217" t="str">
        <f t="shared" si="20"/>
        <v/>
      </c>
      <c r="AM31" s="217" t="str">
        <f t="shared" si="21"/>
        <v/>
      </c>
      <c r="AO31" s="151" t="str">
        <f t="shared" si="6"/>
        <v/>
      </c>
      <c r="AP31" s="507" t="str">
        <f t="shared" si="22"/>
        <v/>
      </c>
      <c r="AZ31" s="151" t="str">
        <f t="shared" si="23"/>
        <v/>
      </c>
    </row>
    <row r="32" spans="2:52" ht="30" customHeight="1">
      <c r="B32" s="507">
        <v>13</v>
      </c>
      <c r="C32" s="811"/>
      <c r="D32" s="723"/>
      <c r="E32" s="507"/>
      <c r="F32" s="507"/>
      <c r="G32" s="450"/>
      <c r="H32" s="400" t="str">
        <f t="shared" si="0"/>
        <v/>
      </c>
      <c r="I32" s="411"/>
      <c r="J32" s="150"/>
      <c r="K32" s="222"/>
      <c r="L32" s="511"/>
      <c r="M32" s="388" t="str">
        <f t="shared" si="7"/>
        <v/>
      </c>
      <c r="N32" s="409"/>
      <c r="O32" s="409"/>
      <c r="P32" s="537"/>
      <c r="Q32" s="536"/>
      <c r="S32" s="150" t="str">
        <f t="shared" si="1"/>
        <v/>
      </c>
      <c r="T32" s="150" t="str">
        <f t="shared" si="2"/>
        <v/>
      </c>
      <c r="U32" s="150" t="str">
        <f t="shared" si="3"/>
        <v/>
      </c>
      <c r="V32" s="150" t="str">
        <f t="shared" si="8"/>
        <v/>
      </c>
      <c r="W32" s="150" t="str">
        <f t="shared" si="4"/>
        <v/>
      </c>
      <c r="X32" s="150" t="str">
        <f t="shared" si="9"/>
        <v/>
      </c>
      <c r="Y32" s="220" t="str">
        <f t="shared" si="10"/>
        <v/>
      </c>
      <c r="Z32" s="365" t="str">
        <f t="shared" si="11"/>
        <v/>
      </c>
      <c r="AA32" s="219" t="str">
        <f t="shared" si="12"/>
        <v/>
      </c>
      <c r="AB32" s="217" t="str">
        <f t="shared" si="13"/>
        <v/>
      </c>
      <c r="AC32" s="220" t="str">
        <f t="shared" si="24"/>
        <v/>
      </c>
      <c r="AD32" s="218" t="str">
        <f t="shared" si="25"/>
        <v/>
      </c>
      <c r="AE32" s="219" t="str">
        <f t="shared" si="5"/>
        <v/>
      </c>
      <c r="AF32" s="217" t="str">
        <f t="shared" si="14"/>
        <v/>
      </c>
      <c r="AG32" s="258" t="str">
        <f t="shared" si="15"/>
        <v/>
      </c>
      <c r="AH32" s="220" t="str">
        <f t="shared" si="16"/>
        <v/>
      </c>
      <c r="AI32" s="218" t="str">
        <f t="shared" si="17"/>
        <v/>
      </c>
      <c r="AJ32" s="219" t="str">
        <f t="shared" si="18"/>
        <v/>
      </c>
      <c r="AK32" s="221" t="str">
        <f t="shared" si="19"/>
        <v/>
      </c>
      <c r="AL32" s="217" t="str">
        <f t="shared" si="20"/>
        <v/>
      </c>
      <c r="AM32" s="217" t="str">
        <f t="shared" si="21"/>
        <v/>
      </c>
      <c r="AO32" s="151" t="str">
        <f t="shared" si="6"/>
        <v/>
      </c>
      <c r="AP32" s="507" t="str">
        <f t="shared" si="22"/>
        <v/>
      </c>
      <c r="AZ32" s="151" t="str">
        <f t="shared" si="23"/>
        <v/>
      </c>
    </row>
    <row r="33" spans="2:52" ht="30" customHeight="1">
      <c r="B33" s="507">
        <v>14</v>
      </c>
      <c r="C33" s="811"/>
      <c r="D33" s="723"/>
      <c r="E33" s="507"/>
      <c r="F33" s="507"/>
      <c r="G33" s="450"/>
      <c r="H33" s="400" t="str">
        <f t="shared" si="0"/>
        <v/>
      </c>
      <c r="I33" s="411"/>
      <c r="J33" s="150"/>
      <c r="K33" s="150"/>
      <c r="L33" s="511"/>
      <c r="M33" s="388" t="str">
        <f t="shared" si="7"/>
        <v/>
      </c>
      <c r="N33" s="409"/>
      <c r="O33" s="409"/>
      <c r="P33" s="537"/>
      <c r="Q33" s="536"/>
      <c r="S33" s="150" t="str">
        <f t="shared" si="1"/>
        <v/>
      </c>
      <c r="T33" s="150" t="str">
        <f t="shared" si="2"/>
        <v/>
      </c>
      <c r="U33" s="150" t="str">
        <f t="shared" si="3"/>
        <v/>
      </c>
      <c r="V33" s="150" t="str">
        <f t="shared" si="8"/>
        <v/>
      </c>
      <c r="W33" s="150" t="str">
        <f t="shared" si="4"/>
        <v/>
      </c>
      <c r="X33" s="150" t="str">
        <f t="shared" si="9"/>
        <v/>
      </c>
      <c r="Y33" s="220" t="str">
        <f t="shared" si="10"/>
        <v/>
      </c>
      <c r="Z33" s="365" t="str">
        <f t="shared" si="11"/>
        <v/>
      </c>
      <c r="AA33" s="219" t="str">
        <f t="shared" si="12"/>
        <v/>
      </c>
      <c r="AB33" s="217" t="str">
        <f t="shared" si="13"/>
        <v/>
      </c>
      <c r="AC33" s="220" t="str">
        <f t="shared" si="24"/>
        <v/>
      </c>
      <c r="AD33" s="218" t="str">
        <f t="shared" si="25"/>
        <v/>
      </c>
      <c r="AE33" s="219" t="str">
        <f t="shared" si="5"/>
        <v/>
      </c>
      <c r="AF33" s="217" t="str">
        <f t="shared" si="14"/>
        <v/>
      </c>
      <c r="AG33" s="258" t="str">
        <f t="shared" si="15"/>
        <v/>
      </c>
      <c r="AH33" s="220" t="str">
        <f t="shared" si="16"/>
        <v/>
      </c>
      <c r="AI33" s="218" t="str">
        <f t="shared" si="17"/>
        <v/>
      </c>
      <c r="AJ33" s="219" t="str">
        <f t="shared" si="18"/>
        <v/>
      </c>
      <c r="AK33" s="221" t="str">
        <f t="shared" si="19"/>
        <v/>
      </c>
      <c r="AL33" s="217" t="str">
        <f t="shared" si="20"/>
        <v/>
      </c>
      <c r="AM33" s="217" t="str">
        <f t="shared" si="21"/>
        <v/>
      </c>
      <c r="AO33" s="151" t="str">
        <f t="shared" si="6"/>
        <v/>
      </c>
      <c r="AP33" s="507" t="str">
        <f t="shared" si="22"/>
        <v/>
      </c>
      <c r="AZ33" s="151" t="str">
        <f t="shared" si="23"/>
        <v/>
      </c>
    </row>
    <row r="34" spans="2:52" ht="30" customHeight="1">
      <c r="B34" s="507">
        <v>15</v>
      </c>
      <c r="C34" s="811"/>
      <c r="D34" s="723"/>
      <c r="E34" s="507"/>
      <c r="F34" s="344"/>
      <c r="G34" s="450"/>
      <c r="H34" s="400" t="str">
        <f t="shared" si="0"/>
        <v/>
      </c>
      <c r="I34" s="411"/>
      <c r="J34" s="150"/>
      <c r="K34" s="150"/>
      <c r="L34" s="511"/>
      <c r="M34" s="388" t="str">
        <f t="shared" si="7"/>
        <v/>
      </c>
      <c r="N34" s="409"/>
      <c r="O34" s="409"/>
      <c r="P34" s="537"/>
      <c r="Q34" s="536"/>
      <c r="S34" s="150" t="str">
        <f t="shared" si="1"/>
        <v/>
      </c>
      <c r="T34" s="150" t="str">
        <f t="shared" si="2"/>
        <v/>
      </c>
      <c r="U34" s="150" t="str">
        <f t="shared" si="3"/>
        <v/>
      </c>
      <c r="V34" s="150" t="str">
        <f t="shared" si="8"/>
        <v/>
      </c>
      <c r="W34" s="150" t="str">
        <f t="shared" si="4"/>
        <v/>
      </c>
      <c r="X34" s="150" t="str">
        <f t="shared" si="9"/>
        <v/>
      </c>
      <c r="Y34" s="220" t="str">
        <f t="shared" si="10"/>
        <v/>
      </c>
      <c r="Z34" s="365" t="str">
        <f t="shared" si="11"/>
        <v/>
      </c>
      <c r="AA34" s="219" t="str">
        <f t="shared" si="12"/>
        <v/>
      </c>
      <c r="AB34" s="217" t="str">
        <f t="shared" si="13"/>
        <v/>
      </c>
      <c r="AC34" s="220" t="str">
        <f t="shared" si="24"/>
        <v/>
      </c>
      <c r="AD34" s="218" t="str">
        <f t="shared" si="25"/>
        <v/>
      </c>
      <c r="AE34" s="219" t="str">
        <f t="shared" si="5"/>
        <v/>
      </c>
      <c r="AF34" s="217" t="str">
        <f t="shared" si="14"/>
        <v/>
      </c>
      <c r="AG34" s="258" t="str">
        <f t="shared" si="15"/>
        <v/>
      </c>
      <c r="AH34" s="220" t="str">
        <f t="shared" si="16"/>
        <v/>
      </c>
      <c r="AI34" s="218" t="str">
        <f t="shared" si="17"/>
        <v/>
      </c>
      <c r="AJ34" s="219" t="str">
        <f t="shared" si="18"/>
        <v/>
      </c>
      <c r="AK34" s="221" t="str">
        <f t="shared" si="19"/>
        <v/>
      </c>
      <c r="AL34" s="217" t="str">
        <f t="shared" si="20"/>
        <v/>
      </c>
      <c r="AM34" s="217" t="str">
        <f t="shared" si="21"/>
        <v/>
      </c>
      <c r="AO34" s="151" t="str">
        <f t="shared" si="6"/>
        <v/>
      </c>
      <c r="AP34" s="507" t="str">
        <f t="shared" si="22"/>
        <v/>
      </c>
      <c r="AZ34" s="151" t="str">
        <f t="shared" si="23"/>
        <v/>
      </c>
    </row>
    <row r="35" spans="2:52" ht="30" customHeight="1">
      <c r="B35" s="507">
        <v>16</v>
      </c>
      <c r="C35" s="811"/>
      <c r="D35" s="723"/>
      <c r="E35" s="507"/>
      <c r="F35" s="507"/>
      <c r="G35" s="450"/>
      <c r="H35" s="400" t="str">
        <f t="shared" si="0"/>
        <v/>
      </c>
      <c r="I35" s="411"/>
      <c r="J35" s="150"/>
      <c r="K35" s="150"/>
      <c r="L35" s="511"/>
      <c r="M35" s="388" t="str">
        <f t="shared" si="7"/>
        <v/>
      </c>
      <c r="N35" s="409"/>
      <c r="O35" s="409"/>
      <c r="P35" s="537"/>
      <c r="Q35" s="536"/>
      <c r="S35" s="150" t="str">
        <f t="shared" si="1"/>
        <v/>
      </c>
      <c r="T35" s="150" t="str">
        <f t="shared" si="2"/>
        <v/>
      </c>
      <c r="U35" s="150" t="str">
        <f t="shared" si="3"/>
        <v/>
      </c>
      <c r="V35" s="150" t="str">
        <f t="shared" si="8"/>
        <v/>
      </c>
      <c r="W35" s="150" t="str">
        <f t="shared" si="4"/>
        <v/>
      </c>
      <c r="X35" s="150" t="str">
        <f t="shared" si="9"/>
        <v/>
      </c>
      <c r="Y35" s="220" t="str">
        <f t="shared" si="10"/>
        <v/>
      </c>
      <c r="Z35" s="365" t="str">
        <f t="shared" si="11"/>
        <v/>
      </c>
      <c r="AA35" s="219" t="str">
        <f t="shared" si="12"/>
        <v/>
      </c>
      <c r="AB35" s="217" t="str">
        <f t="shared" si="13"/>
        <v/>
      </c>
      <c r="AC35" s="220" t="str">
        <f t="shared" si="24"/>
        <v/>
      </c>
      <c r="AD35" s="218" t="str">
        <f t="shared" si="25"/>
        <v/>
      </c>
      <c r="AE35" s="219" t="str">
        <f t="shared" si="5"/>
        <v/>
      </c>
      <c r="AF35" s="217" t="str">
        <f t="shared" si="14"/>
        <v/>
      </c>
      <c r="AG35" s="258" t="str">
        <f t="shared" si="15"/>
        <v/>
      </c>
      <c r="AH35" s="220" t="str">
        <f t="shared" si="16"/>
        <v/>
      </c>
      <c r="AI35" s="218" t="str">
        <f t="shared" si="17"/>
        <v/>
      </c>
      <c r="AJ35" s="219" t="str">
        <f t="shared" si="18"/>
        <v/>
      </c>
      <c r="AK35" s="221" t="str">
        <f t="shared" si="19"/>
        <v/>
      </c>
      <c r="AL35" s="217" t="str">
        <f t="shared" si="20"/>
        <v/>
      </c>
      <c r="AM35" s="217" t="str">
        <f t="shared" si="21"/>
        <v/>
      </c>
      <c r="AO35" s="151" t="str">
        <f t="shared" si="6"/>
        <v/>
      </c>
      <c r="AP35" s="507" t="str">
        <f t="shared" si="22"/>
        <v/>
      </c>
      <c r="AZ35" s="151" t="str">
        <f t="shared" si="23"/>
        <v/>
      </c>
    </row>
    <row r="36" spans="2:52" ht="30" customHeight="1">
      <c r="B36" s="507">
        <v>17</v>
      </c>
      <c r="C36" s="811"/>
      <c r="D36" s="723"/>
      <c r="E36" s="507"/>
      <c r="F36" s="507"/>
      <c r="G36" s="450"/>
      <c r="H36" s="400" t="str">
        <f t="shared" si="0"/>
        <v/>
      </c>
      <c r="I36" s="411"/>
      <c r="J36" s="150"/>
      <c r="K36" s="150"/>
      <c r="L36" s="511"/>
      <c r="M36" s="388" t="str">
        <f t="shared" si="7"/>
        <v/>
      </c>
      <c r="N36" s="409"/>
      <c r="O36" s="409"/>
      <c r="P36" s="537"/>
      <c r="Q36" s="536"/>
      <c r="S36" s="150" t="str">
        <f t="shared" si="1"/>
        <v/>
      </c>
      <c r="T36" s="150" t="str">
        <f t="shared" si="2"/>
        <v/>
      </c>
      <c r="U36" s="150" t="str">
        <f t="shared" si="3"/>
        <v/>
      </c>
      <c r="V36" s="150" t="str">
        <f t="shared" si="8"/>
        <v/>
      </c>
      <c r="W36" s="150" t="str">
        <f t="shared" si="4"/>
        <v/>
      </c>
      <c r="X36" s="150" t="str">
        <f t="shared" si="9"/>
        <v/>
      </c>
      <c r="Y36" s="220" t="str">
        <f t="shared" si="10"/>
        <v/>
      </c>
      <c r="Z36" s="365" t="str">
        <f t="shared" si="11"/>
        <v/>
      </c>
      <c r="AA36" s="219" t="str">
        <f t="shared" si="12"/>
        <v/>
      </c>
      <c r="AB36" s="217" t="str">
        <f t="shared" si="13"/>
        <v/>
      </c>
      <c r="AC36" s="220" t="str">
        <f t="shared" si="24"/>
        <v/>
      </c>
      <c r="AD36" s="218" t="str">
        <f t="shared" si="25"/>
        <v/>
      </c>
      <c r="AE36" s="219" t="str">
        <f t="shared" si="5"/>
        <v/>
      </c>
      <c r="AF36" s="217" t="str">
        <f t="shared" si="14"/>
        <v/>
      </c>
      <c r="AG36" s="258" t="str">
        <f t="shared" si="15"/>
        <v/>
      </c>
      <c r="AH36" s="220" t="str">
        <f t="shared" si="16"/>
        <v/>
      </c>
      <c r="AI36" s="218" t="str">
        <f t="shared" si="17"/>
        <v/>
      </c>
      <c r="AJ36" s="219" t="str">
        <f t="shared" si="18"/>
        <v/>
      </c>
      <c r="AK36" s="221" t="str">
        <f t="shared" si="19"/>
        <v/>
      </c>
      <c r="AL36" s="217" t="str">
        <f t="shared" si="20"/>
        <v/>
      </c>
      <c r="AM36" s="217" t="str">
        <f t="shared" si="21"/>
        <v/>
      </c>
      <c r="AO36" s="151" t="str">
        <f t="shared" si="6"/>
        <v/>
      </c>
      <c r="AP36" s="507" t="str">
        <f t="shared" si="22"/>
        <v/>
      </c>
      <c r="AZ36" s="151" t="str">
        <f t="shared" si="23"/>
        <v/>
      </c>
    </row>
    <row r="37" spans="2:52" ht="30" customHeight="1">
      <c r="B37" s="507">
        <v>18</v>
      </c>
      <c r="C37" s="811"/>
      <c r="D37" s="723"/>
      <c r="E37" s="507"/>
      <c r="F37" s="507"/>
      <c r="G37" s="450"/>
      <c r="H37" s="400" t="str">
        <f t="shared" si="0"/>
        <v/>
      </c>
      <c r="I37" s="411"/>
      <c r="J37" s="150"/>
      <c r="K37" s="150"/>
      <c r="L37" s="511"/>
      <c r="M37" s="388" t="str">
        <f t="shared" si="7"/>
        <v/>
      </c>
      <c r="N37" s="409"/>
      <c r="O37" s="409"/>
      <c r="P37" s="537"/>
      <c r="Q37" s="536"/>
      <c r="S37" s="150" t="str">
        <f t="shared" si="1"/>
        <v/>
      </c>
      <c r="T37" s="150" t="str">
        <f t="shared" si="2"/>
        <v/>
      </c>
      <c r="U37" s="150" t="str">
        <f t="shared" si="3"/>
        <v/>
      </c>
      <c r="V37" s="150" t="str">
        <f t="shared" si="8"/>
        <v/>
      </c>
      <c r="W37" s="150" t="str">
        <f t="shared" si="4"/>
        <v/>
      </c>
      <c r="X37" s="150" t="str">
        <f t="shared" si="9"/>
        <v/>
      </c>
      <c r="Y37" s="220" t="str">
        <f t="shared" si="10"/>
        <v/>
      </c>
      <c r="Z37" s="365" t="str">
        <f t="shared" si="11"/>
        <v/>
      </c>
      <c r="AA37" s="219" t="str">
        <f t="shared" si="12"/>
        <v/>
      </c>
      <c r="AB37" s="217" t="str">
        <f t="shared" si="13"/>
        <v/>
      </c>
      <c r="AC37" s="220" t="str">
        <f t="shared" si="24"/>
        <v/>
      </c>
      <c r="AD37" s="218" t="str">
        <f t="shared" si="25"/>
        <v/>
      </c>
      <c r="AE37" s="219" t="str">
        <f t="shared" si="5"/>
        <v/>
      </c>
      <c r="AF37" s="217" t="str">
        <f t="shared" si="14"/>
        <v/>
      </c>
      <c r="AG37" s="258" t="str">
        <f t="shared" si="15"/>
        <v/>
      </c>
      <c r="AH37" s="220" t="str">
        <f t="shared" si="16"/>
        <v/>
      </c>
      <c r="AI37" s="218" t="str">
        <f t="shared" si="17"/>
        <v/>
      </c>
      <c r="AJ37" s="219" t="str">
        <f t="shared" si="18"/>
        <v/>
      </c>
      <c r="AK37" s="221" t="str">
        <f t="shared" si="19"/>
        <v/>
      </c>
      <c r="AL37" s="217" t="str">
        <f t="shared" si="20"/>
        <v/>
      </c>
      <c r="AM37" s="217" t="str">
        <f t="shared" si="21"/>
        <v/>
      </c>
      <c r="AO37" s="151" t="str">
        <f t="shared" si="6"/>
        <v/>
      </c>
      <c r="AP37" s="507" t="str">
        <f t="shared" si="22"/>
        <v/>
      </c>
      <c r="AZ37" s="151" t="str">
        <f t="shared" si="23"/>
        <v/>
      </c>
    </row>
    <row r="38" spans="2:52" ht="30" customHeight="1">
      <c r="B38" s="507">
        <v>19</v>
      </c>
      <c r="C38" s="811"/>
      <c r="D38" s="723"/>
      <c r="E38" s="507"/>
      <c r="F38" s="507"/>
      <c r="G38" s="450"/>
      <c r="H38" s="400" t="str">
        <f t="shared" si="0"/>
        <v/>
      </c>
      <c r="I38" s="411"/>
      <c r="J38" s="150"/>
      <c r="K38" s="150"/>
      <c r="L38" s="511"/>
      <c r="M38" s="388" t="str">
        <f t="shared" si="7"/>
        <v/>
      </c>
      <c r="N38" s="409"/>
      <c r="O38" s="409"/>
      <c r="P38" s="537"/>
      <c r="Q38" s="536"/>
      <c r="S38" s="150" t="str">
        <f t="shared" si="1"/>
        <v/>
      </c>
      <c r="T38" s="150" t="str">
        <f t="shared" si="2"/>
        <v/>
      </c>
      <c r="U38" s="150" t="str">
        <f t="shared" si="3"/>
        <v/>
      </c>
      <c r="V38" s="150" t="str">
        <f t="shared" si="8"/>
        <v/>
      </c>
      <c r="W38" s="150" t="str">
        <f t="shared" si="4"/>
        <v/>
      </c>
      <c r="X38" s="150" t="str">
        <f t="shared" si="9"/>
        <v/>
      </c>
      <c r="Y38" s="220" t="str">
        <f t="shared" si="10"/>
        <v/>
      </c>
      <c r="Z38" s="365" t="str">
        <f t="shared" si="11"/>
        <v/>
      </c>
      <c r="AA38" s="219" t="str">
        <f t="shared" si="12"/>
        <v/>
      </c>
      <c r="AB38" s="217" t="str">
        <f t="shared" si="13"/>
        <v/>
      </c>
      <c r="AC38" s="220" t="str">
        <f t="shared" si="24"/>
        <v/>
      </c>
      <c r="AD38" s="218" t="str">
        <f t="shared" si="25"/>
        <v/>
      </c>
      <c r="AE38" s="219" t="str">
        <f t="shared" si="5"/>
        <v/>
      </c>
      <c r="AF38" s="217" t="str">
        <f t="shared" si="14"/>
        <v/>
      </c>
      <c r="AG38" s="258" t="str">
        <f t="shared" si="15"/>
        <v/>
      </c>
      <c r="AH38" s="220" t="str">
        <f t="shared" si="16"/>
        <v/>
      </c>
      <c r="AI38" s="218" t="str">
        <f t="shared" si="17"/>
        <v/>
      </c>
      <c r="AJ38" s="219" t="str">
        <f t="shared" si="18"/>
        <v/>
      </c>
      <c r="AK38" s="221" t="str">
        <f t="shared" si="19"/>
        <v/>
      </c>
      <c r="AL38" s="217" t="str">
        <f t="shared" si="20"/>
        <v/>
      </c>
      <c r="AM38" s="217" t="str">
        <f t="shared" si="21"/>
        <v/>
      </c>
      <c r="AO38" s="151" t="str">
        <f t="shared" si="6"/>
        <v/>
      </c>
      <c r="AP38" s="507" t="str">
        <f t="shared" si="22"/>
        <v/>
      </c>
      <c r="AZ38" s="151" t="str">
        <f t="shared" si="23"/>
        <v/>
      </c>
    </row>
    <row r="39" spans="2:52" ht="30" customHeight="1">
      <c r="B39" s="507">
        <v>20</v>
      </c>
      <c r="C39" s="811"/>
      <c r="D39" s="723"/>
      <c r="E39" s="507"/>
      <c r="F39" s="507"/>
      <c r="G39" s="450"/>
      <c r="H39" s="400" t="str">
        <f t="shared" si="0"/>
        <v/>
      </c>
      <c r="I39" s="411"/>
      <c r="J39" s="150"/>
      <c r="K39" s="150"/>
      <c r="L39" s="511"/>
      <c r="M39" s="388" t="str">
        <f t="shared" si="7"/>
        <v/>
      </c>
      <c r="N39" s="409"/>
      <c r="O39" s="409"/>
      <c r="P39" s="537"/>
      <c r="Q39" s="536"/>
      <c r="S39" s="150" t="str">
        <f t="shared" si="1"/>
        <v/>
      </c>
      <c r="T39" s="150" t="str">
        <f t="shared" si="2"/>
        <v/>
      </c>
      <c r="U39" s="150" t="str">
        <f t="shared" si="3"/>
        <v/>
      </c>
      <c r="V39" s="150" t="str">
        <f t="shared" si="8"/>
        <v/>
      </c>
      <c r="W39" s="150" t="str">
        <f t="shared" si="4"/>
        <v/>
      </c>
      <c r="X39" s="150" t="str">
        <f t="shared" si="9"/>
        <v/>
      </c>
      <c r="Y39" s="220" t="str">
        <f t="shared" si="10"/>
        <v/>
      </c>
      <c r="Z39" s="365" t="str">
        <f t="shared" si="11"/>
        <v/>
      </c>
      <c r="AA39" s="219" t="str">
        <f t="shared" si="12"/>
        <v/>
      </c>
      <c r="AB39" s="217" t="str">
        <f t="shared" si="13"/>
        <v/>
      </c>
      <c r="AC39" s="220" t="str">
        <f t="shared" si="24"/>
        <v/>
      </c>
      <c r="AD39" s="218" t="str">
        <f t="shared" si="25"/>
        <v/>
      </c>
      <c r="AE39" s="219" t="str">
        <f t="shared" si="5"/>
        <v/>
      </c>
      <c r="AF39" s="217" t="str">
        <f t="shared" si="14"/>
        <v/>
      </c>
      <c r="AG39" s="258" t="str">
        <f t="shared" si="15"/>
        <v/>
      </c>
      <c r="AH39" s="220" t="str">
        <f t="shared" si="16"/>
        <v/>
      </c>
      <c r="AI39" s="218" t="str">
        <f t="shared" si="17"/>
        <v/>
      </c>
      <c r="AJ39" s="219" t="str">
        <f t="shared" si="18"/>
        <v/>
      </c>
      <c r="AK39" s="221" t="str">
        <f t="shared" si="19"/>
        <v/>
      </c>
      <c r="AL39" s="217" t="str">
        <f t="shared" si="20"/>
        <v/>
      </c>
      <c r="AM39" s="217" t="str">
        <f t="shared" si="21"/>
        <v/>
      </c>
      <c r="AO39" s="151" t="str">
        <f t="shared" si="6"/>
        <v/>
      </c>
      <c r="AP39" s="507" t="str">
        <f t="shared" si="22"/>
        <v/>
      </c>
      <c r="AZ39" s="151" t="str">
        <f t="shared" si="23"/>
        <v/>
      </c>
    </row>
    <row r="40" spans="2:52" ht="30" customHeight="1">
      <c r="B40" s="507">
        <v>21</v>
      </c>
      <c r="C40" s="811"/>
      <c r="D40" s="723"/>
      <c r="E40" s="507"/>
      <c r="F40" s="507"/>
      <c r="G40" s="450"/>
      <c r="H40" s="400" t="str">
        <f t="shared" si="0"/>
        <v/>
      </c>
      <c r="I40" s="411"/>
      <c r="J40" s="150"/>
      <c r="K40" s="150"/>
      <c r="L40" s="511"/>
      <c r="M40" s="388" t="str">
        <f t="shared" si="7"/>
        <v/>
      </c>
      <c r="N40" s="409"/>
      <c r="O40" s="409"/>
      <c r="P40" s="537"/>
      <c r="Q40" s="536"/>
      <c r="S40" s="150" t="str">
        <f t="shared" si="1"/>
        <v/>
      </c>
      <c r="T40" s="150" t="str">
        <f t="shared" si="2"/>
        <v/>
      </c>
      <c r="U40" s="150" t="str">
        <f t="shared" si="3"/>
        <v/>
      </c>
      <c r="V40" s="150" t="str">
        <f t="shared" si="8"/>
        <v/>
      </c>
      <c r="W40" s="150" t="str">
        <f t="shared" si="4"/>
        <v/>
      </c>
      <c r="X40" s="150" t="str">
        <f t="shared" si="9"/>
        <v/>
      </c>
      <c r="Y40" s="220" t="str">
        <f t="shared" si="10"/>
        <v/>
      </c>
      <c r="Z40" s="365" t="str">
        <f t="shared" si="11"/>
        <v/>
      </c>
      <c r="AA40" s="219" t="str">
        <f t="shared" si="12"/>
        <v/>
      </c>
      <c r="AB40" s="217" t="str">
        <f t="shared" si="13"/>
        <v/>
      </c>
      <c r="AC40" s="220" t="str">
        <f t="shared" si="24"/>
        <v/>
      </c>
      <c r="AD40" s="218" t="str">
        <f t="shared" si="25"/>
        <v/>
      </c>
      <c r="AE40" s="219" t="str">
        <f t="shared" si="5"/>
        <v/>
      </c>
      <c r="AF40" s="217" t="str">
        <f t="shared" si="14"/>
        <v/>
      </c>
      <c r="AG40" s="258" t="str">
        <f t="shared" si="15"/>
        <v/>
      </c>
      <c r="AH40" s="220" t="str">
        <f t="shared" si="16"/>
        <v/>
      </c>
      <c r="AI40" s="218" t="str">
        <f t="shared" si="17"/>
        <v/>
      </c>
      <c r="AJ40" s="219" t="str">
        <f t="shared" si="18"/>
        <v/>
      </c>
      <c r="AK40" s="221" t="str">
        <f t="shared" si="19"/>
        <v/>
      </c>
      <c r="AL40" s="217" t="str">
        <f t="shared" si="20"/>
        <v/>
      </c>
      <c r="AM40" s="217" t="str">
        <f t="shared" si="21"/>
        <v/>
      </c>
      <c r="AO40" s="151" t="str">
        <f t="shared" si="6"/>
        <v/>
      </c>
      <c r="AP40" s="507" t="str">
        <f t="shared" si="22"/>
        <v/>
      </c>
      <c r="AZ40" s="151" t="str">
        <f t="shared" si="23"/>
        <v/>
      </c>
    </row>
    <row r="41" spans="2:52" ht="30" customHeight="1">
      <c r="B41" s="507">
        <v>22</v>
      </c>
      <c r="C41" s="811"/>
      <c r="D41" s="723"/>
      <c r="E41" s="507"/>
      <c r="F41" s="507"/>
      <c r="G41" s="450"/>
      <c r="H41" s="400" t="str">
        <f t="shared" si="0"/>
        <v/>
      </c>
      <c r="I41" s="411"/>
      <c r="J41" s="150"/>
      <c r="K41" s="150"/>
      <c r="L41" s="511"/>
      <c r="M41" s="388" t="str">
        <f t="shared" si="7"/>
        <v/>
      </c>
      <c r="N41" s="409"/>
      <c r="O41" s="409"/>
      <c r="P41" s="537"/>
      <c r="Q41" s="536"/>
      <c r="S41" s="150" t="str">
        <f t="shared" si="1"/>
        <v/>
      </c>
      <c r="T41" s="150" t="str">
        <f t="shared" si="2"/>
        <v/>
      </c>
      <c r="U41" s="150" t="str">
        <f t="shared" si="3"/>
        <v/>
      </c>
      <c r="V41" s="150" t="str">
        <f t="shared" si="8"/>
        <v/>
      </c>
      <c r="W41" s="150" t="str">
        <f t="shared" si="4"/>
        <v/>
      </c>
      <c r="X41" s="150" t="str">
        <f t="shared" si="9"/>
        <v/>
      </c>
      <c r="Y41" s="220" t="str">
        <f t="shared" si="10"/>
        <v/>
      </c>
      <c r="Z41" s="365" t="str">
        <f t="shared" si="11"/>
        <v/>
      </c>
      <c r="AA41" s="219" t="str">
        <f t="shared" si="12"/>
        <v/>
      </c>
      <c r="AB41" s="217" t="str">
        <f t="shared" si="13"/>
        <v/>
      </c>
      <c r="AC41" s="220" t="str">
        <f t="shared" si="24"/>
        <v/>
      </c>
      <c r="AD41" s="218" t="str">
        <f t="shared" si="25"/>
        <v/>
      </c>
      <c r="AE41" s="219" t="str">
        <f t="shared" si="5"/>
        <v/>
      </c>
      <c r="AF41" s="217" t="str">
        <f t="shared" si="14"/>
        <v/>
      </c>
      <c r="AG41" s="258" t="str">
        <f t="shared" si="15"/>
        <v/>
      </c>
      <c r="AH41" s="220" t="str">
        <f t="shared" si="16"/>
        <v/>
      </c>
      <c r="AI41" s="218" t="str">
        <f t="shared" si="17"/>
        <v/>
      </c>
      <c r="AJ41" s="219" t="str">
        <f t="shared" si="18"/>
        <v/>
      </c>
      <c r="AK41" s="221" t="str">
        <f t="shared" si="19"/>
        <v/>
      </c>
      <c r="AL41" s="217" t="str">
        <f t="shared" si="20"/>
        <v/>
      </c>
      <c r="AM41" s="217" t="str">
        <f t="shared" si="21"/>
        <v/>
      </c>
      <c r="AO41" s="151" t="str">
        <f t="shared" si="6"/>
        <v/>
      </c>
      <c r="AP41" s="507" t="str">
        <f t="shared" si="22"/>
        <v/>
      </c>
      <c r="AZ41" s="151" t="str">
        <f t="shared" si="23"/>
        <v/>
      </c>
    </row>
    <row r="42" spans="2:52" ht="30" customHeight="1">
      <c r="B42" s="507">
        <v>23</v>
      </c>
      <c r="C42" s="811"/>
      <c r="D42" s="723"/>
      <c r="E42" s="507"/>
      <c r="F42" s="507"/>
      <c r="G42" s="450"/>
      <c r="H42" s="400" t="str">
        <f t="shared" si="0"/>
        <v/>
      </c>
      <c r="I42" s="411"/>
      <c r="J42" s="150"/>
      <c r="K42" s="150"/>
      <c r="L42" s="511"/>
      <c r="M42" s="388" t="str">
        <f t="shared" si="7"/>
        <v/>
      </c>
      <c r="N42" s="409"/>
      <c r="O42" s="409"/>
      <c r="P42" s="537"/>
      <c r="Q42" s="536"/>
      <c r="S42" s="150" t="str">
        <f t="shared" si="1"/>
        <v/>
      </c>
      <c r="T42" s="150" t="str">
        <f t="shared" si="2"/>
        <v/>
      </c>
      <c r="U42" s="150" t="str">
        <f t="shared" si="3"/>
        <v/>
      </c>
      <c r="V42" s="150" t="str">
        <f t="shared" si="8"/>
        <v/>
      </c>
      <c r="W42" s="150" t="str">
        <f t="shared" si="4"/>
        <v/>
      </c>
      <c r="X42" s="150" t="str">
        <f t="shared" si="9"/>
        <v/>
      </c>
      <c r="Y42" s="220" t="str">
        <f t="shared" si="10"/>
        <v/>
      </c>
      <c r="Z42" s="365" t="str">
        <f t="shared" si="11"/>
        <v/>
      </c>
      <c r="AA42" s="219" t="str">
        <f t="shared" si="12"/>
        <v/>
      </c>
      <c r="AB42" s="217" t="str">
        <f t="shared" si="13"/>
        <v/>
      </c>
      <c r="AC42" s="220" t="str">
        <f t="shared" si="24"/>
        <v/>
      </c>
      <c r="AD42" s="218" t="str">
        <f t="shared" si="25"/>
        <v/>
      </c>
      <c r="AE42" s="219" t="str">
        <f t="shared" si="5"/>
        <v/>
      </c>
      <c r="AF42" s="217" t="str">
        <f t="shared" si="14"/>
        <v/>
      </c>
      <c r="AG42" s="258" t="str">
        <f t="shared" si="15"/>
        <v/>
      </c>
      <c r="AH42" s="220" t="str">
        <f t="shared" si="16"/>
        <v/>
      </c>
      <c r="AI42" s="218" t="str">
        <f t="shared" si="17"/>
        <v/>
      </c>
      <c r="AJ42" s="219" t="str">
        <f t="shared" si="18"/>
        <v/>
      </c>
      <c r="AK42" s="221" t="str">
        <f t="shared" si="19"/>
        <v/>
      </c>
      <c r="AL42" s="217" t="str">
        <f t="shared" si="20"/>
        <v/>
      </c>
      <c r="AM42" s="217" t="str">
        <f t="shared" si="21"/>
        <v/>
      </c>
      <c r="AO42" s="151" t="str">
        <f t="shared" si="6"/>
        <v/>
      </c>
      <c r="AP42" s="507" t="str">
        <f t="shared" si="22"/>
        <v/>
      </c>
      <c r="AZ42" s="151" t="str">
        <f t="shared" si="23"/>
        <v/>
      </c>
    </row>
    <row r="43" spans="2:52" ht="30" customHeight="1">
      <c r="B43" s="507">
        <v>24</v>
      </c>
      <c r="C43" s="811"/>
      <c r="D43" s="723"/>
      <c r="E43" s="507"/>
      <c r="F43" s="507"/>
      <c r="G43" s="450"/>
      <c r="H43" s="400" t="str">
        <f t="shared" si="0"/>
        <v/>
      </c>
      <c r="I43" s="411"/>
      <c r="J43" s="150"/>
      <c r="K43" s="150"/>
      <c r="L43" s="511"/>
      <c r="M43" s="388" t="str">
        <f t="shared" si="7"/>
        <v/>
      </c>
      <c r="N43" s="409"/>
      <c r="O43" s="409"/>
      <c r="P43" s="537"/>
      <c r="Q43" s="536"/>
      <c r="S43" s="150" t="str">
        <f t="shared" si="1"/>
        <v/>
      </c>
      <c r="T43" s="150" t="str">
        <f t="shared" si="2"/>
        <v/>
      </c>
      <c r="U43" s="150" t="str">
        <f t="shared" si="3"/>
        <v/>
      </c>
      <c r="V43" s="150" t="str">
        <f t="shared" si="8"/>
        <v/>
      </c>
      <c r="W43" s="150" t="str">
        <f t="shared" si="4"/>
        <v/>
      </c>
      <c r="X43" s="150" t="str">
        <f t="shared" si="9"/>
        <v/>
      </c>
      <c r="Y43" s="220" t="str">
        <f t="shared" si="10"/>
        <v/>
      </c>
      <c r="Z43" s="365" t="str">
        <f t="shared" si="11"/>
        <v/>
      </c>
      <c r="AA43" s="219" t="str">
        <f t="shared" si="12"/>
        <v/>
      </c>
      <c r="AB43" s="217" t="str">
        <f t="shared" si="13"/>
        <v/>
      </c>
      <c r="AC43" s="220" t="str">
        <f t="shared" si="24"/>
        <v/>
      </c>
      <c r="AD43" s="218" t="str">
        <f t="shared" si="25"/>
        <v/>
      </c>
      <c r="AE43" s="219" t="str">
        <f t="shared" si="5"/>
        <v/>
      </c>
      <c r="AF43" s="217" t="str">
        <f t="shared" si="14"/>
        <v/>
      </c>
      <c r="AG43" s="258" t="str">
        <f t="shared" si="15"/>
        <v/>
      </c>
      <c r="AH43" s="220" t="str">
        <f t="shared" si="16"/>
        <v/>
      </c>
      <c r="AI43" s="218" t="str">
        <f t="shared" si="17"/>
        <v/>
      </c>
      <c r="AJ43" s="219" t="str">
        <f t="shared" si="18"/>
        <v/>
      </c>
      <c r="AK43" s="221" t="str">
        <f t="shared" si="19"/>
        <v/>
      </c>
      <c r="AL43" s="217" t="str">
        <f t="shared" si="20"/>
        <v/>
      </c>
      <c r="AM43" s="217" t="str">
        <f t="shared" si="21"/>
        <v/>
      </c>
      <c r="AO43" s="151" t="str">
        <f t="shared" si="6"/>
        <v/>
      </c>
      <c r="AP43" s="507" t="str">
        <f t="shared" si="22"/>
        <v/>
      </c>
      <c r="AZ43" s="151" t="str">
        <f t="shared" si="23"/>
        <v/>
      </c>
    </row>
    <row r="44" spans="2:52" ht="30" customHeight="1">
      <c r="B44" s="507">
        <v>25</v>
      </c>
      <c r="C44" s="872"/>
      <c r="D44" s="873"/>
      <c r="E44" s="507"/>
      <c r="F44" s="382"/>
      <c r="G44" s="450"/>
      <c r="H44" s="400" t="str">
        <f t="shared" si="0"/>
        <v/>
      </c>
      <c r="I44" s="411"/>
      <c r="J44" s="150"/>
      <c r="K44" s="150"/>
      <c r="L44" s="511"/>
      <c r="M44" s="388" t="str">
        <f t="shared" si="7"/>
        <v/>
      </c>
      <c r="N44" s="409"/>
      <c r="O44" s="409"/>
      <c r="P44" s="537"/>
      <c r="Q44" s="536"/>
      <c r="S44" s="150" t="str">
        <f t="shared" si="1"/>
        <v/>
      </c>
      <c r="T44" s="150" t="str">
        <f t="shared" si="2"/>
        <v/>
      </c>
      <c r="U44" s="150" t="str">
        <f t="shared" si="3"/>
        <v/>
      </c>
      <c r="V44" s="150" t="str">
        <f t="shared" si="8"/>
        <v/>
      </c>
      <c r="W44" s="150" t="str">
        <f t="shared" si="4"/>
        <v/>
      </c>
      <c r="X44" s="150" t="str">
        <f t="shared" si="9"/>
        <v/>
      </c>
      <c r="Y44" s="220" t="str">
        <f t="shared" si="10"/>
        <v/>
      </c>
      <c r="Z44" s="365" t="str">
        <f t="shared" si="11"/>
        <v/>
      </c>
      <c r="AA44" s="219" t="str">
        <f t="shared" si="12"/>
        <v/>
      </c>
      <c r="AB44" s="217" t="str">
        <f t="shared" si="13"/>
        <v/>
      </c>
      <c r="AC44" s="220" t="str">
        <f t="shared" si="24"/>
        <v/>
      </c>
      <c r="AD44" s="218" t="str">
        <f t="shared" si="25"/>
        <v/>
      </c>
      <c r="AE44" s="219" t="str">
        <f t="shared" si="5"/>
        <v/>
      </c>
      <c r="AF44" s="217" t="str">
        <f t="shared" si="14"/>
        <v/>
      </c>
      <c r="AG44" s="258" t="str">
        <f t="shared" si="15"/>
        <v/>
      </c>
      <c r="AH44" s="220" t="str">
        <f t="shared" si="16"/>
        <v/>
      </c>
      <c r="AI44" s="218" t="str">
        <f t="shared" si="17"/>
        <v/>
      </c>
      <c r="AJ44" s="219" t="str">
        <f t="shared" si="18"/>
        <v/>
      </c>
      <c r="AK44" s="221" t="str">
        <f t="shared" si="19"/>
        <v/>
      </c>
      <c r="AL44" s="217" t="str">
        <f t="shared" si="20"/>
        <v/>
      </c>
      <c r="AM44" s="217" t="str">
        <f t="shared" si="21"/>
        <v/>
      </c>
      <c r="AO44" s="151" t="str">
        <f t="shared" si="6"/>
        <v/>
      </c>
      <c r="AP44" s="507" t="str">
        <f t="shared" si="22"/>
        <v/>
      </c>
      <c r="AZ44" s="151" t="str">
        <f t="shared" si="23"/>
        <v/>
      </c>
    </row>
    <row r="45" spans="2:52" ht="30" customHeight="1">
      <c r="B45" s="507">
        <v>26</v>
      </c>
      <c r="C45" s="872"/>
      <c r="D45" s="873"/>
      <c r="E45" s="507"/>
      <c r="F45" s="382"/>
      <c r="G45" s="450"/>
      <c r="H45" s="400" t="str">
        <f t="shared" si="0"/>
        <v/>
      </c>
      <c r="I45" s="411"/>
      <c r="J45" s="150"/>
      <c r="K45" s="150"/>
      <c r="L45" s="511"/>
      <c r="M45" s="388" t="str">
        <f t="shared" si="7"/>
        <v/>
      </c>
      <c r="N45" s="409"/>
      <c r="O45" s="409"/>
      <c r="P45" s="537"/>
      <c r="Q45" s="536"/>
      <c r="S45" s="150" t="str">
        <f t="shared" si="1"/>
        <v/>
      </c>
      <c r="T45" s="150" t="str">
        <f t="shared" si="2"/>
        <v/>
      </c>
      <c r="U45" s="150" t="str">
        <f t="shared" si="3"/>
        <v/>
      </c>
      <c r="V45" s="150" t="str">
        <f t="shared" si="8"/>
        <v/>
      </c>
      <c r="W45" s="150" t="str">
        <f t="shared" si="4"/>
        <v/>
      </c>
      <c r="X45" s="150" t="str">
        <f t="shared" si="9"/>
        <v/>
      </c>
      <c r="Y45" s="220" t="str">
        <f t="shared" si="10"/>
        <v/>
      </c>
      <c r="Z45" s="365" t="str">
        <f t="shared" si="11"/>
        <v/>
      </c>
      <c r="AA45" s="219" t="str">
        <f t="shared" si="12"/>
        <v/>
      </c>
      <c r="AB45" s="217" t="str">
        <f t="shared" si="13"/>
        <v/>
      </c>
      <c r="AC45" s="220" t="str">
        <f t="shared" si="24"/>
        <v/>
      </c>
      <c r="AD45" s="218" t="str">
        <f t="shared" si="25"/>
        <v/>
      </c>
      <c r="AE45" s="219" t="str">
        <f t="shared" si="5"/>
        <v/>
      </c>
      <c r="AF45" s="217" t="str">
        <f t="shared" si="14"/>
        <v/>
      </c>
      <c r="AG45" s="258" t="str">
        <f t="shared" si="15"/>
        <v/>
      </c>
      <c r="AH45" s="220" t="str">
        <f t="shared" si="16"/>
        <v/>
      </c>
      <c r="AI45" s="218" t="str">
        <f t="shared" si="17"/>
        <v/>
      </c>
      <c r="AJ45" s="219" t="str">
        <f t="shared" si="18"/>
        <v/>
      </c>
      <c r="AK45" s="221" t="str">
        <f t="shared" si="19"/>
        <v/>
      </c>
      <c r="AL45" s="217" t="str">
        <f t="shared" si="20"/>
        <v/>
      </c>
      <c r="AM45" s="217" t="str">
        <f t="shared" si="21"/>
        <v/>
      </c>
      <c r="AO45" s="151" t="str">
        <f t="shared" si="6"/>
        <v/>
      </c>
      <c r="AP45" s="507" t="str">
        <f t="shared" si="22"/>
        <v/>
      </c>
      <c r="AZ45" s="151" t="str">
        <f t="shared" si="23"/>
        <v/>
      </c>
    </row>
    <row r="46" spans="2:52" ht="30" customHeight="1">
      <c r="B46" s="507">
        <v>27</v>
      </c>
      <c r="C46" s="872"/>
      <c r="D46" s="873"/>
      <c r="E46" s="507"/>
      <c r="F46" s="382"/>
      <c r="G46" s="450"/>
      <c r="H46" s="400" t="str">
        <f t="shared" si="0"/>
        <v/>
      </c>
      <c r="I46" s="411"/>
      <c r="J46" s="150"/>
      <c r="K46" s="150"/>
      <c r="L46" s="511"/>
      <c r="M46" s="388" t="str">
        <f t="shared" si="7"/>
        <v/>
      </c>
      <c r="N46" s="409"/>
      <c r="O46" s="409"/>
      <c r="P46" s="537"/>
      <c r="Q46" s="536"/>
      <c r="S46" s="150" t="str">
        <f t="shared" si="1"/>
        <v/>
      </c>
      <c r="T46" s="150" t="str">
        <f t="shared" si="2"/>
        <v/>
      </c>
      <c r="U46" s="150" t="str">
        <f t="shared" si="3"/>
        <v/>
      </c>
      <c r="V46" s="150" t="str">
        <f t="shared" si="8"/>
        <v/>
      </c>
      <c r="W46" s="150" t="str">
        <f t="shared" si="4"/>
        <v/>
      </c>
      <c r="X46" s="150" t="str">
        <f t="shared" si="9"/>
        <v/>
      </c>
      <c r="Y46" s="220" t="str">
        <f t="shared" si="10"/>
        <v/>
      </c>
      <c r="Z46" s="365" t="str">
        <f t="shared" si="11"/>
        <v/>
      </c>
      <c r="AA46" s="219" t="str">
        <f t="shared" si="12"/>
        <v/>
      </c>
      <c r="AB46" s="217" t="str">
        <f t="shared" si="13"/>
        <v/>
      </c>
      <c r="AC46" s="220" t="str">
        <f t="shared" si="24"/>
        <v/>
      </c>
      <c r="AD46" s="218" t="str">
        <f t="shared" si="25"/>
        <v/>
      </c>
      <c r="AE46" s="219" t="str">
        <f t="shared" si="5"/>
        <v/>
      </c>
      <c r="AF46" s="217" t="str">
        <f t="shared" si="14"/>
        <v/>
      </c>
      <c r="AG46" s="258" t="str">
        <f t="shared" si="15"/>
        <v/>
      </c>
      <c r="AH46" s="220" t="str">
        <f t="shared" si="16"/>
        <v/>
      </c>
      <c r="AI46" s="218" t="str">
        <f t="shared" si="17"/>
        <v/>
      </c>
      <c r="AJ46" s="219" t="str">
        <f t="shared" si="18"/>
        <v/>
      </c>
      <c r="AK46" s="221" t="str">
        <f t="shared" si="19"/>
        <v/>
      </c>
      <c r="AL46" s="217" t="str">
        <f t="shared" si="20"/>
        <v/>
      </c>
      <c r="AM46" s="217" t="str">
        <f t="shared" si="21"/>
        <v/>
      </c>
      <c r="AO46" s="151" t="str">
        <f t="shared" si="6"/>
        <v/>
      </c>
      <c r="AP46" s="507" t="str">
        <f t="shared" si="22"/>
        <v/>
      </c>
      <c r="AZ46" s="151" t="str">
        <f t="shared" si="23"/>
        <v/>
      </c>
    </row>
    <row r="47" spans="2:52" ht="30" customHeight="1">
      <c r="B47" s="507">
        <v>28</v>
      </c>
      <c r="C47" s="872"/>
      <c r="D47" s="873"/>
      <c r="E47" s="507"/>
      <c r="F47" s="382"/>
      <c r="G47" s="450"/>
      <c r="H47" s="400" t="str">
        <f t="shared" si="0"/>
        <v/>
      </c>
      <c r="I47" s="411"/>
      <c r="J47" s="150"/>
      <c r="K47" s="150"/>
      <c r="L47" s="511"/>
      <c r="M47" s="388" t="str">
        <f t="shared" si="7"/>
        <v/>
      </c>
      <c r="N47" s="409"/>
      <c r="O47" s="409"/>
      <c r="P47" s="537"/>
      <c r="Q47" s="536"/>
      <c r="S47" s="150" t="str">
        <f t="shared" si="1"/>
        <v/>
      </c>
      <c r="T47" s="150" t="str">
        <f t="shared" si="2"/>
        <v/>
      </c>
      <c r="U47" s="150" t="str">
        <f t="shared" si="3"/>
        <v/>
      </c>
      <c r="V47" s="150" t="str">
        <f t="shared" si="8"/>
        <v/>
      </c>
      <c r="W47" s="150" t="str">
        <f t="shared" si="4"/>
        <v/>
      </c>
      <c r="X47" s="150" t="str">
        <f t="shared" si="9"/>
        <v/>
      </c>
      <c r="Y47" s="220" t="str">
        <f t="shared" si="10"/>
        <v/>
      </c>
      <c r="Z47" s="365" t="str">
        <f t="shared" si="11"/>
        <v/>
      </c>
      <c r="AA47" s="219" t="str">
        <f t="shared" si="12"/>
        <v/>
      </c>
      <c r="AB47" s="217" t="str">
        <f t="shared" si="13"/>
        <v/>
      </c>
      <c r="AC47" s="220" t="str">
        <f t="shared" si="24"/>
        <v/>
      </c>
      <c r="AD47" s="218" t="str">
        <f t="shared" si="25"/>
        <v/>
      </c>
      <c r="AE47" s="219" t="str">
        <f t="shared" si="5"/>
        <v/>
      </c>
      <c r="AF47" s="217" t="str">
        <f t="shared" si="14"/>
        <v/>
      </c>
      <c r="AG47" s="258" t="str">
        <f t="shared" si="15"/>
        <v/>
      </c>
      <c r="AH47" s="220" t="str">
        <f t="shared" si="16"/>
        <v/>
      </c>
      <c r="AI47" s="218" t="str">
        <f t="shared" si="17"/>
        <v/>
      </c>
      <c r="AJ47" s="219" t="str">
        <f t="shared" si="18"/>
        <v/>
      </c>
      <c r="AK47" s="221" t="str">
        <f t="shared" si="19"/>
        <v/>
      </c>
      <c r="AL47" s="217" t="str">
        <f t="shared" si="20"/>
        <v/>
      </c>
      <c r="AM47" s="217" t="str">
        <f t="shared" si="21"/>
        <v/>
      </c>
      <c r="AO47" s="151" t="str">
        <f t="shared" si="6"/>
        <v/>
      </c>
      <c r="AP47" s="507" t="str">
        <f t="shared" si="22"/>
        <v/>
      </c>
      <c r="AZ47" s="151" t="str">
        <f t="shared" si="23"/>
        <v/>
      </c>
    </row>
    <row r="48" spans="2:52" ht="30" customHeight="1">
      <c r="B48" s="507">
        <v>29</v>
      </c>
      <c r="C48" s="872"/>
      <c r="D48" s="873"/>
      <c r="E48" s="507"/>
      <c r="F48" s="382"/>
      <c r="G48" s="450"/>
      <c r="H48" s="400" t="str">
        <f t="shared" si="0"/>
        <v/>
      </c>
      <c r="I48" s="411"/>
      <c r="J48" s="150"/>
      <c r="K48" s="150"/>
      <c r="L48" s="511"/>
      <c r="M48" s="388" t="str">
        <f t="shared" si="7"/>
        <v/>
      </c>
      <c r="N48" s="409"/>
      <c r="O48" s="409"/>
      <c r="P48" s="537"/>
      <c r="Q48" s="536"/>
      <c r="S48" s="150" t="str">
        <f t="shared" si="1"/>
        <v/>
      </c>
      <c r="T48" s="150" t="str">
        <f t="shared" si="2"/>
        <v/>
      </c>
      <c r="U48" s="150" t="str">
        <f t="shared" si="3"/>
        <v/>
      </c>
      <c r="V48" s="150" t="str">
        <f t="shared" si="8"/>
        <v/>
      </c>
      <c r="W48" s="150" t="str">
        <f t="shared" si="4"/>
        <v/>
      </c>
      <c r="X48" s="150" t="str">
        <f t="shared" si="9"/>
        <v/>
      </c>
      <c r="Y48" s="220" t="str">
        <f t="shared" si="10"/>
        <v/>
      </c>
      <c r="Z48" s="365" t="str">
        <f t="shared" si="11"/>
        <v/>
      </c>
      <c r="AA48" s="219" t="str">
        <f t="shared" si="12"/>
        <v/>
      </c>
      <c r="AB48" s="217" t="str">
        <f t="shared" si="13"/>
        <v/>
      </c>
      <c r="AC48" s="220" t="str">
        <f t="shared" si="24"/>
        <v/>
      </c>
      <c r="AD48" s="218" t="str">
        <f t="shared" si="25"/>
        <v/>
      </c>
      <c r="AE48" s="219" t="str">
        <f t="shared" si="5"/>
        <v/>
      </c>
      <c r="AF48" s="217" t="str">
        <f t="shared" si="14"/>
        <v/>
      </c>
      <c r="AG48" s="258" t="str">
        <f t="shared" si="15"/>
        <v/>
      </c>
      <c r="AH48" s="220" t="str">
        <f t="shared" si="16"/>
        <v/>
      </c>
      <c r="AI48" s="218" t="str">
        <f t="shared" si="17"/>
        <v/>
      </c>
      <c r="AJ48" s="219" t="str">
        <f t="shared" si="18"/>
        <v/>
      </c>
      <c r="AK48" s="221" t="str">
        <f t="shared" si="19"/>
        <v/>
      </c>
      <c r="AL48" s="217" t="str">
        <f t="shared" si="20"/>
        <v/>
      </c>
      <c r="AM48" s="217" t="str">
        <f t="shared" si="21"/>
        <v/>
      </c>
      <c r="AO48" s="151" t="str">
        <f t="shared" si="6"/>
        <v/>
      </c>
      <c r="AP48" s="507" t="str">
        <f t="shared" si="22"/>
        <v/>
      </c>
      <c r="AZ48" s="151" t="str">
        <f t="shared" si="23"/>
        <v/>
      </c>
    </row>
    <row r="49" spans="2:52" ht="30" customHeight="1">
      <c r="B49" s="507">
        <v>30</v>
      </c>
      <c r="C49" s="872"/>
      <c r="D49" s="873"/>
      <c r="E49" s="507"/>
      <c r="F49" s="382"/>
      <c r="G49" s="450"/>
      <c r="H49" s="400" t="str">
        <f t="shared" si="0"/>
        <v/>
      </c>
      <c r="I49" s="411"/>
      <c r="J49" s="383"/>
      <c r="K49" s="150"/>
      <c r="L49" s="511"/>
      <c r="M49" s="388" t="str">
        <f t="shared" si="7"/>
        <v/>
      </c>
      <c r="N49" s="409"/>
      <c r="O49" s="409"/>
      <c r="P49" s="537"/>
      <c r="Q49" s="536"/>
      <c r="S49" s="150" t="str">
        <f t="shared" si="1"/>
        <v/>
      </c>
      <c r="T49" s="150" t="str">
        <f t="shared" si="2"/>
        <v/>
      </c>
      <c r="U49" s="150" t="str">
        <f t="shared" si="3"/>
        <v/>
      </c>
      <c r="V49" s="150" t="str">
        <f t="shared" si="8"/>
        <v/>
      </c>
      <c r="W49" s="150" t="str">
        <f t="shared" si="4"/>
        <v/>
      </c>
      <c r="X49" s="150" t="str">
        <f t="shared" si="9"/>
        <v/>
      </c>
      <c r="Y49" s="220" t="str">
        <f t="shared" si="10"/>
        <v/>
      </c>
      <c r="Z49" s="365" t="str">
        <f t="shared" si="11"/>
        <v/>
      </c>
      <c r="AA49" s="219" t="str">
        <f t="shared" si="12"/>
        <v/>
      </c>
      <c r="AB49" s="217" t="str">
        <f t="shared" si="13"/>
        <v/>
      </c>
      <c r="AC49" s="220" t="str">
        <f t="shared" si="24"/>
        <v/>
      </c>
      <c r="AD49" s="218" t="str">
        <f t="shared" si="25"/>
        <v/>
      </c>
      <c r="AE49" s="219" t="str">
        <f t="shared" si="5"/>
        <v/>
      </c>
      <c r="AF49" s="217" t="str">
        <f t="shared" si="14"/>
        <v/>
      </c>
      <c r="AG49" s="258" t="str">
        <f t="shared" si="15"/>
        <v/>
      </c>
      <c r="AH49" s="220" t="str">
        <f t="shared" si="16"/>
        <v/>
      </c>
      <c r="AI49" s="218" t="str">
        <f t="shared" si="17"/>
        <v/>
      </c>
      <c r="AJ49" s="219" t="str">
        <f t="shared" si="18"/>
        <v/>
      </c>
      <c r="AK49" s="221" t="str">
        <f t="shared" si="19"/>
        <v/>
      </c>
      <c r="AL49" s="217" t="str">
        <f t="shared" si="20"/>
        <v/>
      </c>
      <c r="AM49" s="217" t="str">
        <f t="shared" si="21"/>
        <v/>
      </c>
      <c r="AO49" s="151" t="str">
        <f t="shared" si="6"/>
        <v/>
      </c>
      <c r="AP49" s="507" t="str">
        <f t="shared" si="22"/>
        <v/>
      </c>
      <c r="AZ49" s="151" t="str">
        <f t="shared" si="23"/>
        <v/>
      </c>
    </row>
    <row r="50" spans="2:52" ht="30" customHeight="1">
      <c r="B50" s="507">
        <v>31</v>
      </c>
      <c r="C50" s="872"/>
      <c r="D50" s="873"/>
      <c r="E50" s="507"/>
      <c r="F50" s="382"/>
      <c r="G50" s="450"/>
      <c r="H50" s="400" t="str">
        <f t="shared" si="0"/>
        <v/>
      </c>
      <c r="I50" s="411"/>
      <c r="J50" s="383"/>
      <c r="K50" s="150"/>
      <c r="L50" s="511"/>
      <c r="M50" s="388" t="str">
        <f t="shared" si="7"/>
        <v/>
      </c>
      <c r="N50" s="409"/>
      <c r="O50" s="409"/>
      <c r="P50" s="537"/>
      <c r="Q50" s="536"/>
      <c r="S50" s="150" t="str">
        <f t="shared" si="1"/>
        <v/>
      </c>
      <c r="T50" s="150" t="str">
        <f t="shared" si="2"/>
        <v/>
      </c>
      <c r="U50" s="150" t="str">
        <f t="shared" si="3"/>
        <v/>
      </c>
      <c r="V50" s="150" t="str">
        <f t="shared" si="8"/>
        <v/>
      </c>
      <c r="W50" s="150" t="str">
        <f t="shared" si="4"/>
        <v/>
      </c>
      <c r="X50" s="150" t="str">
        <f t="shared" si="9"/>
        <v/>
      </c>
      <c r="Y50" s="220" t="str">
        <f t="shared" si="10"/>
        <v/>
      </c>
      <c r="Z50" s="365" t="str">
        <f t="shared" si="11"/>
        <v/>
      </c>
      <c r="AA50" s="219" t="str">
        <f t="shared" si="12"/>
        <v/>
      </c>
      <c r="AB50" s="217" t="str">
        <f t="shared" si="13"/>
        <v/>
      </c>
      <c r="AC50" s="220" t="str">
        <f t="shared" si="24"/>
        <v/>
      </c>
      <c r="AD50" s="218" t="str">
        <f t="shared" si="25"/>
        <v/>
      </c>
      <c r="AE50" s="219" t="str">
        <f t="shared" si="5"/>
        <v/>
      </c>
      <c r="AF50" s="217" t="str">
        <f t="shared" si="14"/>
        <v/>
      </c>
      <c r="AG50" s="258" t="str">
        <f t="shared" si="15"/>
        <v/>
      </c>
      <c r="AH50" s="220" t="str">
        <f t="shared" si="16"/>
        <v/>
      </c>
      <c r="AI50" s="218" t="str">
        <f t="shared" si="17"/>
        <v/>
      </c>
      <c r="AJ50" s="219" t="str">
        <f t="shared" si="18"/>
        <v/>
      </c>
      <c r="AK50" s="221" t="str">
        <f t="shared" si="19"/>
        <v/>
      </c>
      <c r="AL50" s="217" t="str">
        <f t="shared" si="20"/>
        <v/>
      </c>
      <c r="AM50" s="217" t="str">
        <f t="shared" si="21"/>
        <v/>
      </c>
      <c r="AO50" s="151" t="str">
        <f t="shared" si="6"/>
        <v/>
      </c>
      <c r="AP50" s="507" t="str">
        <f t="shared" si="22"/>
        <v/>
      </c>
      <c r="AZ50" s="151" t="str">
        <f t="shared" si="23"/>
        <v/>
      </c>
    </row>
    <row r="51" spans="2:52" ht="30" customHeight="1">
      <c r="B51" s="507">
        <v>32</v>
      </c>
      <c r="C51" s="872"/>
      <c r="D51" s="873"/>
      <c r="E51" s="507"/>
      <c r="F51" s="382"/>
      <c r="G51" s="450"/>
      <c r="H51" s="400" t="str">
        <f t="shared" si="0"/>
        <v/>
      </c>
      <c r="I51" s="411"/>
      <c r="J51" s="150"/>
      <c r="K51" s="150"/>
      <c r="L51" s="511"/>
      <c r="M51" s="388" t="str">
        <f t="shared" si="7"/>
        <v/>
      </c>
      <c r="N51" s="409"/>
      <c r="O51" s="409"/>
      <c r="P51" s="537"/>
      <c r="Q51" s="536"/>
      <c r="S51" s="150" t="str">
        <f t="shared" si="1"/>
        <v/>
      </c>
      <c r="T51" s="150" t="str">
        <f t="shared" si="2"/>
        <v/>
      </c>
      <c r="U51" s="150" t="str">
        <f t="shared" si="3"/>
        <v/>
      </c>
      <c r="V51" s="150" t="str">
        <f t="shared" si="8"/>
        <v/>
      </c>
      <c r="W51" s="150" t="str">
        <f t="shared" si="4"/>
        <v/>
      </c>
      <c r="X51" s="150" t="str">
        <f t="shared" si="9"/>
        <v/>
      </c>
      <c r="Y51" s="220" t="str">
        <f t="shared" si="10"/>
        <v/>
      </c>
      <c r="Z51" s="365" t="str">
        <f t="shared" si="11"/>
        <v/>
      </c>
      <c r="AA51" s="219" t="str">
        <f t="shared" si="12"/>
        <v/>
      </c>
      <c r="AB51" s="217" t="str">
        <f t="shared" si="13"/>
        <v/>
      </c>
      <c r="AC51" s="220" t="str">
        <f t="shared" si="24"/>
        <v/>
      </c>
      <c r="AD51" s="218" t="str">
        <f t="shared" si="25"/>
        <v/>
      </c>
      <c r="AE51" s="219" t="str">
        <f t="shared" si="5"/>
        <v/>
      </c>
      <c r="AF51" s="217" t="str">
        <f t="shared" si="14"/>
        <v/>
      </c>
      <c r="AG51" s="258" t="str">
        <f t="shared" si="15"/>
        <v/>
      </c>
      <c r="AH51" s="220" t="str">
        <f t="shared" si="16"/>
        <v/>
      </c>
      <c r="AI51" s="218" t="str">
        <f t="shared" si="17"/>
        <v/>
      </c>
      <c r="AJ51" s="219" t="str">
        <f t="shared" si="18"/>
        <v/>
      </c>
      <c r="AK51" s="221" t="str">
        <f t="shared" si="19"/>
        <v/>
      </c>
      <c r="AL51" s="217" t="str">
        <f t="shared" si="20"/>
        <v/>
      </c>
      <c r="AM51" s="217" t="str">
        <f t="shared" si="21"/>
        <v/>
      </c>
      <c r="AO51" s="151" t="str">
        <f t="shared" si="6"/>
        <v/>
      </c>
      <c r="AP51" s="507" t="str">
        <f t="shared" si="22"/>
        <v/>
      </c>
      <c r="AZ51" s="151" t="str">
        <f t="shared" si="23"/>
        <v/>
      </c>
    </row>
    <row r="52" spans="2:52" ht="30" customHeight="1">
      <c r="B52" s="507">
        <v>33</v>
      </c>
      <c r="C52" s="872"/>
      <c r="D52" s="873"/>
      <c r="E52" s="507"/>
      <c r="F52" s="382"/>
      <c r="G52" s="450"/>
      <c r="H52" s="400" t="str">
        <f t="shared" si="0"/>
        <v/>
      </c>
      <c r="I52" s="411"/>
      <c r="J52" s="150"/>
      <c r="K52" s="150"/>
      <c r="L52" s="511"/>
      <c r="M52" s="388" t="str">
        <f t="shared" si="7"/>
        <v/>
      </c>
      <c r="N52" s="409"/>
      <c r="O52" s="409"/>
      <c r="P52" s="537"/>
      <c r="Q52" s="536"/>
      <c r="S52" s="150" t="str">
        <f t="shared" si="1"/>
        <v/>
      </c>
      <c r="T52" s="150" t="str">
        <f t="shared" si="2"/>
        <v/>
      </c>
      <c r="U52" s="150" t="str">
        <f t="shared" si="3"/>
        <v/>
      </c>
      <c r="V52" s="150" t="str">
        <f t="shared" si="8"/>
        <v/>
      </c>
      <c r="W52" s="150" t="str">
        <f t="shared" si="4"/>
        <v/>
      </c>
      <c r="X52" s="150" t="str">
        <f t="shared" si="9"/>
        <v/>
      </c>
      <c r="Y52" s="220" t="str">
        <f t="shared" si="10"/>
        <v/>
      </c>
      <c r="Z52" s="365" t="str">
        <f t="shared" si="11"/>
        <v/>
      </c>
      <c r="AA52" s="219" t="str">
        <f t="shared" si="12"/>
        <v/>
      </c>
      <c r="AB52" s="217" t="str">
        <f t="shared" si="13"/>
        <v/>
      </c>
      <c r="AC52" s="220" t="str">
        <f t="shared" si="24"/>
        <v/>
      </c>
      <c r="AD52" s="218" t="str">
        <f t="shared" si="25"/>
        <v/>
      </c>
      <c r="AE52" s="219" t="str">
        <f t="shared" si="5"/>
        <v/>
      </c>
      <c r="AF52" s="217" t="str">
        <f t="shared" si="14"/>
        <v/>
      </c>
      <c r="AG52" s="258" t="str">
        <f t="shared" si="15"/>
        <v/>
      </c>
      <c r="AH52" s="220" t="str">
        <f t="shared" si="16"/>
        <v/>
      </c>
      <c r="AI52" s="218" t="str">
        <f t="shared" si="17"/>
        <v/>
      </c>
      <c r="AJ52" s="219" t="str">
        <f t="shared" si="18"/>
        <v/>
      </c>
      <c r="AK52" s="221" t="str">
        <f t="shared" si="19"/>
        <v/>
      </c>
      <c r="AL52" s="217" t="str">
        <f t="shared" si="20"/>
        <v/>
      </c>
      <c r="AM52" s="217" t="str">
        <f t="shared" si="21"/>
        <v/>
      </c>
      <c r="AO52" s="151" t="str">
        <f t="shared" si="6"/>
        <v/>
      </c>
      <c r="AP52" s="507" t="str">
        <f t="shared" si="22"/>
        <v/>
      </c>
      <c r="AZ52" s="151" t="str">
        <f t="shared" si="23"/>
        <v/>
      </c>
    </row>
    <row r="53" spans="2:52" ht="30" customHeight="1">
      <c r="B53" s="507">
        <v>34</v>
      </c>
      <c r="C53" s="872"/>
      <c r="D53" s="873"/>
      <c r="E53" s="507"/>
      <c r="F53" s="382"/>
      <c r="G53" s="450"/>
      <c r="H53" s="400" t="str">
        <f t="shared" si="0"/>
        <v/>
      </c>
      <c r="I53" s="411"/>
      <c r="J53" s="150"/>
      <c r="K53" s="150"/>
      <c r="L53" s="511"/>
      <c r="M53" s="388" t="str">
        <f t="shared" si="7"/>
        <v/>
      </c>
      <c r="N53" s="409"/>
      <c r="O53" s="409"/>
      <c r="P53" s="537"/>
      <c r="Q53" s="536"/>
      <c r="S53" s="150" t="str">
        <f t="shared" si="1"/>
        <v/>
      </c>
      <c r="T53" s="150" t="str">
        <f t="shared" si="2"/>
        <v/>
      </c>
      <c r="U53" s="150" t="str">
        <f t="shared" si="3"/>
        <v/>
      </c>
      <c r="V53" s="150" t="str">
        <f t="shared" si="8"/>
        <v/>
      </c>
      <c r="W53" s="150" t="str">
        <f t="shared" si="4"/>
        <v/>
      </c>
      <c r="X53" s="150" t="str">
        <f t="shared" si="9"/>
        <v/>
      </c>
      <c r="Y53" s="220" t="str">
        <f t="shared" si="10"/>
        <v/>
      </c>
      <c r="Z53" s="365" t="str">
        <f t="shared" si="11"/>
        <v/>
      </c>
      <c r="AA53" s="219" t="str">
        <f t="shared" si="12"/>
        <v/>
      </c>
      <c r="AB53" s="217" t="str">
        <f t="shared" si="13"/>
        <v/>
      </c>
      <c r="AC53" s="220" t="str">
        <f t="shared" si="24"/>
        <v/>
      </c>
      <c r="AD53" s="218" t="str">
        <f t="shared" si="25"/>
        <v/>
      </c>
      <c r="AE53" s="219" t="str">
        <f t="shared" si="5"/>
        <v/>
      </c>
      <c r="AF53" s="217" t="str">
        <f t="shared" si="14"/>
        <v/>
      </c>
      <c r="AG53" s="258" t="str">
        <f t="shared" si="15"/>
        <v/>
      </c>
      <c r="AH53" s="220" t="str">
        <f t="shared" si="16"/>
        <v/>
      </c>
      <c r="AI53" s="218" t="str">
        <f t="shared" si="17"/>
        <v/>
      </c>
      <c r="AJ53" s="219" t="str">
        <f t="shared" si="18"/>
        <v/>
      </c>
      <c r="AK53" s="221" t="str">
        <f t="shared" si="19"/>
        <v/>
      </c>
      <c r="AL53" s="217" t="str">
        <f t="shared" si="20"/>
        <v/>
      </c>
      <c r="AM53" s="217" t="str">
        <f t="shared" si="21"/>
        <v/>
      </c>
      <c r="AO53" s="151" t="str">
        <f t="shared" si="6"/>
        <v/>
      </c>
      <c r="AP53" s="507" t="str">
        <f t="shared" si="22"/>
        <v/>
      </c>
      <c r="AZ53" s="151" t="str">
        <f t="shared" si="23"/>
        <v/>
      </c>
    </row>
    <row r="54" spans="2:52" ht="30" customHeight="1">
      <c r="B54" s="507">
        <v>35</v>
      </c>
      <c r="C54" s="872"/>
      <c r="D54" s="873"/>
      <c r="E54" s="507"/>
      <c r="F54" s="382"/>
      <c r="G54" s="450"/>
      <c r="H54" s="400" t="str">
        <f t="shared" si="0"/>
        <v/>
      </c>
      <c r="I54" s="411"/>
      <c r="J54" s="150"/>
      <c r="K54" s="150"/>
      <c r="L54" s="511"/>
      <c r="M54" s="388" t="str">
        <f t="shared" si="7"/>
        <v/>
      </c>
      <c r="N54" s="409"/>
      <c r="O54" s="409"/>
      <c r="P54" s="537"/>
      <c r="Q54" s="536"/>
      <c r="S54" s="150" t="str">
        <f t="shared" si="1"/>
        <v/>
      </c>
      <c r="T54" s="150" t="str">
        <f t="shared" si="2"/>
        <v/>
      </c>
      <c r="U54" s="150" t="str">
        <f t="shared" si="3"/>
        <v/>
      </c>
      <c r="V54" s="150" t="str">
        <f t="shared" si="8"/>
        <v/>
      </c>
      <c r="W54" s="150" t="str">
        <f t="shared" si="4"/>
        <v/>
      </c>
      <c r="X54" s="150" t="str">
        <f t="shared" si="9"/>
        <v/>
      </c>
      <c r="Y54" s="220" t="str">
        <f t="shared" si="10"/>
        <v/>
      </c>
      <c r="Z54" s="365" t="str">
        <f t="shared" si="11"/>
        <v/>
      </c>
      <c r="AA54" s="219" t="str">
        <f t="shared" si="12"/>
        <v/>
      </c>
      <c r="AB54" s="217" t="str">
        <f t="shared" si="13"/>
        <v/>
      </c>
      <c r="AC54" s="220" t="str">
        <f t="shared" si="24"/>
        <v/>
      </c>
      <c r="AD54" s="218" t="str">
        <f t="shared" si="25"/>
        <v/>
      </c>
      <c r="AE54" s="219" t="str">
        <f t="shared" si="5"/>
        <v/>
      </c>
      <c r="AF54" s="217" t="str">
        <f t="shared" si="14"/>
        <v/>
      </c>
      <c r="AG54" s="258" t="str">
        <f t="shared" si="15"/>
        <v/>
      </c>
      <c r="AH54" s="220" t="str">
        <f t="shared" si="16"/>
        <v/>
      </c>
      <c r="AI54" s="218" t="str">
        <f t="shared" si="17"/>
        <v/>
      </c>
      <c r="AJ54" s="219" t="str">
        <f t="shared" si="18"/>
        <v/>
      </c>
      <c r="AK54" s="221" t="str">
        <f t="shared" si="19"/>
        <v/>
      </c>
      <c r="AL54" s="217" t="str">
        <f t="shared" si="20"/>
        <v/>
      </c>
      <c r="AM54" s="217" t="str">
        <f t="shared" si="21"/>
        <v/>
      </c>
      <c r="AO54" s="151" t="str">
        <f t="shared" si="6"/>
        <v/>
      </c>
      <c r="AP54" s="507" t="str">
        <f t="shared" si="22"/>
        <v/>
      </c>
      <c r="AZ54" s="151" t="str">
        <f t="shared" si="23"/>
        <v/>
      </c>
    </row>
    <row r="55" spans="2:52" ht="30" customHeight="1">
      <c r="B55" s="507">
        <v>36</v>
      </c>
      <c r="C55" s="872"/>
      <c r="D55" s="873"/>
      <c r="E55" s="507"/>
      <c r="F55" s="382"/>
      <c r="G55" s="450"/>
      <c r="H55" s="400" t="str">
        <f t="shared" si="0"/>
        <v/>
      </c>
      <c r="I55" s="411"/>
      <c r="J55" s="150"/>
      <c r="K55" s="150"/>
      <c r="L55" s="511"/>
      <c r="M55" s="388" t="str">
        <f t="shared" si="7"/>
        <v/>
      </c>
      <c r="N55" s="409"/>
      <c r="O55" s="409"/>
      <c r="P55" s="537"/>
      <c r="Q55" s="536"/>
      <c r="S55" s="150" t="str">
        <f t="shared" si="1"/>
        <v/>
      </c>
      <c r="T55" s="150" t="str">
        <f t="shared" si="2"/>
        <v/>
      </c>
      <c r="U55" s="150" t="str">
        <f t="shared" si="3"/>
        <v/>
      </c>
      <c r="V55" s="150" t="str">
        <f t="shared" si="8"/>
        <v/>
      </c>
      <c r="W55" s="150" t="str">
        <f t="shared" si="4"/>
        <v/>
      </c>
      <c r="X55" s="150" t="str">
        <f t="shared" si="9"/>
        <v/>
      </c>
      <c r="Y55" s="220" t="str">
        <f t="shared" si="10"/>
        <v/>
      </c>
      <c r="Z55" s="365" t="str">
        <f t="shared" si="11"/>
        <v/>
      </c>
      <c r="AA55" s="219" t="str">
        <f t="shared" si="12"/>
        <v/>
      </c>
      <c r="AB55" s="217" t="str">
        <f t="shared" si="13"/>
        <v/>
      </c>
      <c r="AC55" s="220" t="str">
        <f t="shared" si="24"/>
        <v/>
      </c>
      <c r="AD55" s="218" t="str">
        <f t="shared" si="25"/>
        <v/>
      </c>
      <c r="AE55" s="219" t="str">
        <f t="shared" si="5"/>
        <v/>
      </c>
      <c r="AF55" s="217" t="str">
        <f t="shared" si="14"/>
        <v/>
      </c>
      <c r="AG55" s="258" t="str">
        <f t="shared" si="15"/>
        <v/>
      </c>
      <c r="AH55" s="220" t="str">
        <f t="shared" si="16"/>
        <v/>
      </c>
      <c r="AI55" s="218" t="str">
        <f t="shared" si="17"/>
        <v/>
      </c>
      <c r="AJ55" s="219" t="str">
        <f t="shared" si="18"/>
        <v/>
      </c>
      <c r="AK55" s="221" t="str">
        <f t="shared" si="19"/>
        <v/>
      </c>
      <c r="AL55" s="217" t="str">
        <f t="shared" si="20"/>
        <v/>
      </c>
      <c r="AM55" s="217" t="str">
        <f t="shared" si="21"/>
        <v/>
      </c>
      <c r="AO55" s="151" t="str">
        <f t="shared" si="6"/>
        <v/>
      </c>
      <c r="AP55" s="507" t="str">
        <f t="shared" si="22"/>
        <v/>
      </c>
      <c r="AZ55" s="151" t="str">
        <f t="shared" si="23"/>
        <v/>
      </c>
    </row>
    <row r="56" spans="2:52" ht="30" customHeight="1">
      <c r="B56" s="507">
        <v>37</v>
      </c>
      <c r="C56" s="872"/>
      <c r="D56" s="873"/>
      <c r="E56" s="507"/>
      <c r="F56" s="382"/>
      <c r="G56" s="450"/>
      <c r="H56" s="400" t="str">
        <f t="shared" si="0"/>
        <v/>
      </c>
      <c r="I56" s="411"/>
      <c r="J56" s="150"/>
      <c r="K56" s="150"/>
      <c r="L56" s="511"/>
      <c r="M56" s="388" t="str">
        <f t="shared" si="7"/>
        <v/>
      </c>
      <c r="N56" s="409"/>
      <c r="O56" s="409"/>
      <c r="P56" s="537"/>
      <c r="Q56" s="536"/>
      <c r="S56" s="150" t="str">
        <f t="shared" si="1"/>
        <v/>
      </c>
      <c r="T56" s="150" t="str">
        <f t="shared" si="2"/>
        <v/>
      </c>
      <c r="U56" s="150" t="str">
        <f t="shared" si="3"/>
        <v/>
      </c>
      <c r="V56" s="150" t="str">
        <f t="shared" si="8"/>
        <v/>
      </c>
      <c r="W56" s="150" t="str">
        <f t="shared" si="4"/>
        <v/>
      </c>
      <c r="X56" s="150" t="str">
        <f t="shared" si="9"/>
        <v/>
      </c>
      <c r="Y56" s="220" t="str">
        <f t="shared" si="10"/>
        <v/>
      </c>
      <c r="Z56" s="365" t="str">
        <f t="shared" si="11"/>
        <v/>
      </c>
      <c r="AA56" s="219" t="str">
        <f t="shared" si="12"/>
        <v/>
      </c>
      <c r="AB56" s="217" t="str">
        <f t="shared" si="13"/>
        <v/>
      </c>
      <c r="AC56" s="220" t="str">
        <f t="shared" si="24"/>
        <v/>
      </c>
      <c r="AD56" s="218" t="str">
        <f t="shared" si="25"/>
        <v/>
      </c>
      <c r="AE56" s="219" t="str">
        <f t="shared" si="5"/>
        <v/>
      </c>
      <c r="AF56" s="217" t="str">
        <f t="shared" si="14"/>
        <v/>
      </c>
      <c r="AG56" s="258" t="str">
        <f t="shared" si="15"/>
        <v/>
      </c>
      <c r="AH56" s="220" t="str">
        <f t="shared" si="16"/>
        <v/>
      </c>
      <c r="AI56" s="218" t="str">
        <f t="shared" si="17"/>
        <v/>
      </c>
      <c r="AJ56" s="219" t="str">
        <f t="shared" si="18"/>
        <v/>
      </c>
      <c r="AK56" s="221" t="str">
        <f t="shared" si="19"/>
        <v/>
      </c>
      <c r="AL56" s="217" t="str">
        <f t="shared" si="20"/>
        <v/>
      </c>
      <c r="AM56" s="217" t="str">
        <f t="shared" si="21"/>
        <v/>
      </c>
      <c r="AO56" s="151" t="str">
        <f t="shared" si="6"/>
        <v/>
      </c>
      <c r="AP56" s="507" t="str">
        <f t="shared" si="22"/>
        <v/>
      </c>
      <c r="AZ56" s="151" t="str">
        <f t="shared" si="23"/>
        <v/>
      </c>
    </row>
    <row r="57" spans="2:52" ht="30" customHeight="1">
      <c r="B57" s="507">
        <v>38</v>
      </c>
      <c r="C57" s="872"/>
      <c r="D57" s="873"/>
      <c r="E57" s="507"/>
      <c r="F57" s="382"/>
      <c r="G57" s="450"/>
      <c r="H57" s="400" t="str">
        <f t="shared" si="0"/>
        <v/>
      </c>
      <c r="I57" s="411"/>
      <c r="J57" s="150"/>
      <c r="K57" s="150"/>
      <c r="L57" s="511"/>
      <c r="M57" s="388" t="str">
        <f t="shared" si="7"/>
        <v/>
      </c>
      <c r="N57" s="409"/>
      <c r="O57" s="409"/>
      <c r="P57" s="537"/>
      <c r="Q57" s="536"/>
      <c r="S57" s="150" t="str">
        <f t="shared" si="1"/>
        <v/>
      </c>
      <c r="T57" s="150" t="str">
        <f t="shared" si="2"/>
        <v/>
      </c>
      <c r="U57" s="150" t="str">
        <f t="shared" si="3"/>
        <v/>
      </c>
      <c r="V57" s="150" t="str">
        <f t="shared" si="8"/>
        <v/>
      </c>
      <c r="W57" s="150" t="str">
        <f t="shared" si="4"/>
        <v/>
      </c>
      <c r="X57" s="150" t="str">
        <f t="shared" si="9"/>
        <v/>
      </c>
      <c r="Y57" s="220" t="str">
        <f t="shared" si="10"/>
        <v/>
      </c>
      <c r="Z57" s="365" t="str">
        <f t="shared" si="11"/>
        <v/>
      </c>
      <c r="AA57" s="219" t="str">
        <f t="shared" si="12"/>
        <v/>
      </c>
      <c r="AB57" s="217" t="str">
        <f t="shared" si="13"/>
        <v/>
      </c>
      <c r="AC57" s="220" t="str">
        <f t="shared" si="24"/>
        <v/>
      </c>
      <c r="AD57" s="218" t="str">
        <f t="shared" si="25"/>
        <v/>
      </c>
      <c r="AE57" s="219" t="str">
        <f t="shared" si="5"/>
        <v/>
      </c>
      <c r="AF57" s="217" t="str">
        <f t="shared" si="14"/>
        <v/>
      </c>
      <c r="AG57" s="258" t="str">
        <f t="shared" si="15"/>
        <v/>
      </c>
      <c r="AH57" s="220" t="str">
        <f t="shared" si="16"/>
        <v/>
      </c>
      <c r="AI57" s="218" t="str">
        <f t="shared" si="17"/>
        <v/>
      </c>
      <c r="AJ57" s="219" t="str">
        <f t="shared" si="18"/>
        <v/>
      </c>
      <c r="AK57" s="221" t="str">
        <f t="shared" si="19"/>
        <v/>
      </c>
      <c r="AL57" s="217" t="str">
        <f t="shared" si="20"/>
        <v/>
      </c>
      <c r="AM57" s="217" t="str">
        <f t="shared" si="21"/>
        <v/>
      </c>
      <c r="AO57" s="151" t="str">
        <f t="shared" si="6"/>
        <v/>
      </c>
      <c r="AP57" s="507" t="str">
        <f t="shared" si="22"/>
        <v/>
      </c>
      <c r="AZ57" s="151" t="str">
        <f t="shared" si="23"/>
        <v/>
      </c>
    </row>
    <row r="58" spans="2:52" ht="30" customHeight="1">
      <c r="B58" s="507">
        <v>39</v>
      </c>
      <c r="C58" s="872"/>
      <c r="D58" s="873"/>
      <c r="E58" s="507"/>
      <c r="F58" s="382"/>
      <c r="G58" s="450"/>
      <c r="H58" s="400" t="str">
        <f t="shared" si="0"/>
        <v/>
      </c>
      <c r="I58" s="411"/>
      <c r="J58" s="150"/>
      <c r="K58" s="150"/>
      <c r="L58" s="511"/>
      <c r="M58" s="388" t="str">
        <f t="shared" si="7"/>
        <v/>
      </c>
      <c r="N58" s="409"/>
      <c r="O58" s="409"/>
      <c r="P58" s="537"/>
      <c r="Q58" s="536"/>
      <c r="S58" s="150" t="str">
        <f t="shared" si="1"/>
        <v/>
      </c>
      <c r="T58" s="150" t="str">
        <f t="shared" si="2"/>
        <v/>
      </c>
      <c r="U58" s="150" t="str">
        <f t="shared" si="3"/>
        <v/>
      </c>
      <c r="V58" s="150" t="str">
        <f t="shared" si="8"/>
        <v/>
      </c>
      <c r="W58" s="150" t="str">
        <f t="shared" si="4"/>
        <v/>
      </c>
      <c r="X58" s="150" t="str">
        <f t="shared" si="9"/>
        <v/>
      </c>
      <c r="Y58" s="220" t="str">
        <f t="shared" si="10"/>
        <v/>
      </c>
      <c r="Z58" s="365" t="str">
        <f t="shared" si="11"/>
        <v/>
      </c>
      <c r="AA58" s="219" t="str">
        <f t="shared" si="12"/>
        <v/>
      </c>
      <c r="AB58" s="217" t="str">
        <f t="shared" si="13"/>
        <v/>
      </c>
      <c r="AC58" s="220" t="str">
        <f t="shared" si="24"/>
        <v/>
      </c>
      <c r="AD58" s="218" t="str">
        <f t="shared" si="25"/>
        <v/>
      </c>
      <c r="AE58" s="219" t="str">
        <f t="shared" si="5"/>
        <v/>
      </c>
      <c r="AF58" s="217" t="str">
        <f t="shared" si="14"/>
        <v/>
      </c>
      <c r="AG58" s="258" t="str">
        <f t="shared" si="15"/>
        <v/>
      </c>
      <c r="AH58" s="220" t="str">
        <f t="shared" si="16"/>
        <v/>
      </c>
      <c r="AI58" s="218" t="str">
        <f t="shared" si="17"/>
        <v/>
      </c>
      <c r="AJ58" s="219" t="str">
        <f t="shared" si="18"/>
        <v/>
      </c>
      <c r="AK58" s="221" t="str">
        <f t="shared" si="19"/>
        <v/>
      </c>
      <c r="AL58" s="217" t="str">
        <f t="shared" si="20"/>
        <v/>
      </c>
      <c r="AM58" s="217" t="str">
        <f t="shared" si="21"/>
        <v/>
      </c>
      <c r="AO58" s="151" t="str">
        <f t="shared" si="6"/>
        <v/>
      </c>
      <c r="AP58" s="507" t="str">
        <f t="shared" si="22"/>
        <v/>
      </c>
      <c r="AZ58" s="151" t="str">
        <f t="shared" si="23"/>
        <v/>
      </c>
    </row>
    <row r="59" spans="2:52" ht="30" customHeight="1">
      <c r="B59" s="507">
        <v>40</v>
      </c>
      <c r="C59" s="872"/>
      <c r="D59" s="873"/>
      <c r="E59" s="507"/>
      <c r="F59" s="382"/>
      <c r="G59" s="450"/>
      <c r="H59" s="400" t="str">
        <f t="shared" si="0"/>
        <v/>
      </c>
      <c r="I59" s="411"/>
      <c r="J59" s="150"/>
      <c r="K59" s="150"/>
      <c r="L59" s="511"/>
      <c r="M59" s="388" t="str">
        <f t="shared" si="7"/>
        <v/>
      </c>
      <c r="N59" s="409"/>
      <c r="O59" s="409"/>
      <c r="P59" s="537"/>
      <c r="Q59" s="536"/>
      <c r="S59" s="150" t="str">
        <f t="shared" si="1"/>
        <v/>
      </c>
      <c r="T59" s="150" t="str">
        <f t="shared" si="2"/>
        <v/>
      </c>
      <c r="U59" s="150" t="str">
        <f t="shared" si="3"/>
        <v/>
      </c>
      <c r="V59" s="150" t="str">
        <f t="shared" si="8"/>
        <v/>
      </c>
      <c r="W59" s="150" t="str">
        <f t="shared" si="4"/>
        <v/>
      </c>
      <c r="X59" s="150" t="str">
        <f t="shared" si="9"/>
        <v/>
      </c>
      <c r="Y59" s="220" t="str">
        <f t="shared" si="10"/>
        <v/>
      </c>
      <c r="Z59" s="365" t="str">
        <f t="shared" si="11"/>
        <v/>
      </c>
      <c r="AA59" s="219" t="str">
        <f t="shared" si="12"/>
        <v/>
      </c>
      <c r="AB59" s="217" t="str">
        <f t="shared" si="13"/>
        <v/>
      </c>
      <c r="AC59" s="220" t="str">
        <f t="shared" si="24"/>
        <v/>
      </c>
      <c r="AD59" s="218" t="str">
        <f t="shared" si="25"/>
        <v/>
      </c>
      <c r="AE59" s="219" t="str">
        <f t="shared" si="5"/>
        <v/>
      </c>
      <c r="AF59" s="217" t="str">
        <f t="shared" si="14"/>
        <v/>
      </c>
      <c r="AG59" s="258" t="str">
        <f t="shared" si="15"/>
        <v/>
      </c>
      <c r="AH59" s="220" t="str">
        <f t="shared" si="16"/>
        <v/>
      </c>
      <c r="AI59" s="218" t="str">
        <f t="shared" si="17"/>
        <v/>
      </c>
      <c r="AJ59" s="219" t="str">
        <f t="shared" si="18"/>
        <v/>
      </c>
      <c r="AK59" s="221" t="str">
        <f t="shared" si="19"/>
        <v/>
      </c>
      <c r="AL59" s="217" t="str">
        <f t="shared" si="20"/>
        <v/>
      </c>
      <c r="AM59" s="217" t="str">
        <f t="shared" si="21"/>
        <v/>
      </c>
      <c r="AO59" s="151" t="str">
        <f t="shared" si="6"/>
        <v/>
      </c>
      <c r="AP59" s="507" t="str">
        <f t="shared" si="22"/>
        <v/>
      </c>
      <c r="AZ59" s="151" t="str">
        <f t="shared" si="23"/>
        <v/>
      </c>
    </row>
    <row r="60" spans="2:52" ht="30" customHeight="1">
      <c r="B60" s="507">
        <v>41</v>
      </c>
      <c r="C60" s="872"/>
      <c r="D60" s="873"/>
      <c r="E60" s="507"/>
      <c r="F60" s="382"/>
      <c r="G60" s="450"/>
      <c r="H60" s="400" t="str">
        <f t="shared" si="0"/>
        <v/>
      </c>
      <c r="I60" s="411"/>
      <c r="J60" s="150"/>
      <c r="K60" s="150"/>
      <c r="L60" s="511"/>
      <c r="M60" s="388" t="str">
        <f t="shared" si="7"/>
        <v/>
      </c>
      <c r="N60" s="409"/>
      <c r="O60" s="409"/>
      <c r="P60" s="537"/>
      <c r="Q60" s="536"/>
      <c r="S60" s="150" t="str">
        <f t="shared" si="1"/>
        <v/>
      </c>
      <c r="T60" s="150" t="str">
        <f t="shared" si="2"/>
        <v/>
      </c>
      <c r="U60" s="150" t="str">
        <f t="shared" si="3"/>
        <v/>
      </c>
      <c r="V60" s="150" t="str">
        <f t="shared" si="8"/>
        <v/>
      </c>
      <c r="W60" s="150" t="str">
        <f t="shared" si="4"/>
        <v/>
      </c>
      <c r="X60" s="150" t="str">
        <f t="shared" si="9"/>
        <v/>
      </c>
      <c r="Y60" s="220" t="str">
        <f t="shared" si="10"/>
        <v/>
      </c>
      <c r="Z60" s="365" t="str">
        <f t="shared" si="11"/>
        <v/>
      </c>
      <c r="AA60" s="219" t="str">
        <f t="shared" si="12"/>
        <v/>
      </c>
      <c r="AB60" s="217" t="str">
        <f t="shared" si="13"/>
        <v/>
      </c>
      <c r="AC60" s="220" t="str">
        <f t="shared" si="24"/>
        <v/>
      </c>
      <c r="AD60" s="218" t="str">
        <f t="shared" si="25"/>
        <v/>
      </c>
      <c r="AE60" s="219" t="str">
        <f t="shared" si="5"/>
        <v/>
      </c>
      <c r="AF60" s="217" t="str">
        <f t="shared" si="14"/>
        <v/>
      </c>
      <c r="AG60" s="258" t="str">
        <f t="shared" si="15"/>
        <v/>
      </c>
      <c r="AH60" s="220" t="str">
        <f t="shared" si="16"/>
        <v/>
      </c>
      <c r="AI60" s="218" t="str">
        <f t="shared" si="17"/>
        <v/>
      </c>
      <c r="AJ60" s="219" t="str">
        <f t="shared" si="18"/>
        <v/>
      </c>
      <c r="AK60" s="221" t="str">
        <f t="shared" si="19"/>
        <v/>
      </c>
      <c r="AL60" s="217" t="str">
        <f t="shared" si="20"/>
        <v/>
      </c>
      <c r="AM60" s="217" t="str">
        <f t="shared" si="21"/>
        <v/>
      </c>
      <c r="AO60" s="151" t="str">
        <f t="shared" si="6"/>
        <v/>
      </c>
      <c r="AP60" s="507" t="str">
        <f t="shared" si="22"/>
        <v/>
      </c>
      <c r="AZ60" s="151" t="str">
        <f t="shared" si="23"/>
        <v/>
      </c>
    </row>
    <row r="61" spans="2:52" ht="30" customHeight="1">
      <c r="B61" s="507">
        <v>42</v>
      </c>
      <c r="C61" s="872"/>
      <c r="D61" s="873"/>
      <c r="E61" s="507"/>
      <c r="F61" s="382"/>
      <c r="G61" s="450"/>
      <c r="H61" s="400" t="str">
        <f t="shared" si="0"/>
        <v/>
      </c>
      <c r="I61" s="409"/>
      <c r="J61" s="150"/>
      <c r="K61" s="150"/>
      <c r="L61" s="511"/>
      <c r="M61" s="388" t="str">
        <f t="shared" si="7"/>
        <v/>
      </c>
      <c r="N61" s="409"/>
      <c r="O61" s="409"/>
      <c r="P61" s="537"/>
      <c r="Q61" s="536"/>
      <c r="S61" s="150" t="str">
        <f t="shared" si="1"/>
        <v/>
      </c>
      <c r="T61" s="150" t="str">
        <f t="shared" si="2"/>
        <v/>
      </c>
      <c r="U61" s="150" t="str">
        <f t="shared" si="3"/>
        <v/>
      </c>
      <c r="V61" s="150" t="str">
        <f t="shared" si="8"/>
        <v/>
      </c>
      <c r="W61" s="150" t="str">
        <f t="shared" si="4"/>
        <v/>
      </c>
      <c r="X61" s="150" t="str">
        <f t="shared" si="9"/>
        <v/>
      </c>
      <c r="Y61" s="220" t="str">
        <f t="shared" si="10"/>
        <v/>
      </c>
      <c r="Z61" s="365" t="str">
        <f t="shared" si="11"/>
        <v/>
      </c>
      <c r="AA61" s="219" t="str">
        <f t="shared" si="12"/>
        <v/>
      </c>
      <c r="AB61" s="217" t="str">
        <f t="shared" si="13"/>
        <v/>
      </c>
      <c r="AC61" s="220" t="str">
        <f t="shared" si="24"/>
        <v/>
      </c>
      <c r="AD61" s="218" t="str">
        <f t="shared" si="25"/>
        <v/>
      </c>
      <c r="AE61" s="219" t="str">
        <f t="shared" si="5"/>
        <v/>
      </c>
      <c r="AF61" s="217" t="str">
        <f t="shared" si="14"/>
        <v/>
      </c>
      <c r="AG61" s="258" t="str">
        <f t="shared" si="15"/>
        <v/>
      </c>
      <c r="AH61" s="220" t="str">
        <f t="shared" si="16"/>
        <v/>
      </c>
      <c r="AI61" s="218" t="str">
        <f t="shared" si="17"/>
        <v/>
      </c>
      <c r="AJ61" s="219" t="str">
        <f t="shared" si="18"/>
        <v/>
      </c>
      <c r="AK61" s="221" t="str">
        <f t="shared" si="19"/>
        <v/>
      </c>
      <c r="AL61" s="217" t="str">
        <f t="shared" si="20"/>
        <v/>
      </c>
      <c r="AM61" s="217" t="str">
        <f t="shared" si="21"/>
        <v/>
      </c>
      <c r="AO61" s="151" t="str">
        <f t="shared" si="6"/>
        <v/>
      </c>
      <c r="AP61" s="507" t="str">
        <f t="shared" si="22"/>
        <v/>
      </c>
      <c r="AZ61" s="151" t="str">
        <f t="shared" si="23"/>
        <v/>
      </c>
    </row>
    <row r="62" spans="2:52" ht="30" customHeight="1">
      <c r="B62" s="507">
        <v>43</v>
      </c>
      <c r="C62" s="872"/>
      <c r="D62" s="873"/>
      <c r="E62" s="507"/>
      <c r="F62" s="382"/>
      <c r="G62" s="450"/>
      <c r="H62" s="400" t="str">
        <f t="shared" si="0"/>
        <v/>
      </c>
      <c r="I62" s="409"/>
      <c r="J62" s="150"/>
      <c r="K62" s="150"/>
      <c r="L62" s="511"/>
      <c r="M62" s="388" t="str">
        <f t="shared" si="7"/>
        <v/>
      </c>
      <c r="N62" s="409"/>
      <c r="O62" s="409"/>
      <c r="P62" s="537"/>
      <c r="Q62" s="536"/>
      <c r="S62" s="150" t="str">
        <f t="shared" si="1"/>
        <v/>
      </c>
      <c r="T62" s="150" t="str">
        <f t="shared" si="2"/>
        <v/>
      </c>
      <c r="U62" s="150" t="str">
        <f t="shared" si="3"/>
        <v/>
      </c>
      <c r="V62" s="150" t="str">
        <f t="shared" si="8"/>
        <v/>
      </c>
      <c r="W62" s="150" t="str">
        <f t="shared" si="4"/>
        <v/>
      </c>
      <c r="X62" s="150" t="str">
        <f t="shared" si="9"/>
        <v/>
      </c>
      <c r="Y62" s="220" t="str">
        <f t="shared" si="10"/>
        <v/>
      </c>
      <c r="Z62" s="365" t="str">
        <f t="shared" si="11"/>
        <v/>
      </c>
      <c r="AA62" s="219" t="str">
        <f t="shared" si="12"/>
        <v/>
      </c>
      <c r="AB62" s="217" t="str">
        <f t="shared" si="13"/>
        <v/>
      </c>
      <c r="AC62" s="220" t="str">
        <f t="shared" si="24"/>
        <v/>
      </c>
      <c r="AD62" s="218" t="str">
        <f t="shared" si="25"/>
        <v/>
      </c>
      <c r="AE62" s="219" t="str">
        <f t="shared" si="5"/>
        <v/>
      </c>
      <c r="AF62" s="217" t="str">
        <f t="shared" si="14"/>
        <v/>
      </c>
      <c r="AG62" s="258" t="str">
        <f t="shared" si="15"/>
        <v/>
      </c>
      <c r="AH62" s="220" t="str">
        <f t="shared" si="16"/>
        <v/>
      </c>
      <c r="AI62" s="218" t="str">
        <f t="shared" si="17"/>
        <v/>
      </c>
      <c r="AJ62" s="219" t="str">
        <f t="shared" si="18"/>
        <v/>
      </c>
      <c r="AK62" s="221" t="str">
        <f t="shared" si="19"/>
        <v/>
      </c>
      <c r="AL62" s="217" t="str">
        <f t="shared" si="20"/>
        <v/>
      </c>
      <c r="AM62" s="217" t="str">
        <f t="shared" si="21"/>
        <v/>
      </c>
      <c r="AO62" s="151" t="str">
        <f t="shared" si="6"/>
        <v/>
      </c>
      <c r="AP62" s="507" t="str">
        <f t="shared" si="22"/>
        <v/>
      </c>
      <c r="AZ62" s="151" t="str">
        <f t="shared" si="23"/>
        <v/>
      </c>
    </row>
    <row r="63" spans="2:52" ht="30" customHeight="1">
      <c r="B63" s="507">
        <v>44</v>
      </c>
      <c r="C63" s="872"/>
      <c r="D63" s="873"/>
      <c r="E63" s="507"/>
      <c r="F63" s="382"/>
      <c r="G63" s="450"/>
      <c r="H63" s="400" t="str">
        <f t="shared" si="0"/>
        <v/>
      </c>
      <c r="I63" s="409"/>
      <c r="J63" s="150"/>
      <c r="K63" s="150"/>
      <c r="L63" s="511"/>
      <c r="M63" s="388" t="str">
        <f t="shared" si="7"/>
        <v/>
      </c>
      <c r="N63" s="409"/>
      <c r="O63" s="409"/>
      <c r="P63" s="537"/>
      <c r="Q63" s="536"/>
      <c r="S63" s="150" t="str">
        <f t="shared" si="1"/>
        <v/>
      </c>
      <c r="T63" s="150" t="str">
        <f t="shared" si="2"/>
        <v/>
      </c>
      <c r="U63" s="150" t="str">
        <f t="shared" si="3"/>
        <v/>
      </c>
      <c r="V63" s="150" t="str">
        <f t="shared" si="8"/>
        <v/>
      </c>
      <c r="W63" s="150" t="str">
        <f t="shared" si="4"/>
        <v/>
      </c>
      <c r="X63" s="150" t="str">
        <f t="shared" si="9"/>
        <v/>
      </c>
      <c r="Y63" s="220" t="str">
        <f t="shared" si="10"/>
        <v/>
      </c>
      <c r="Z63" s="365" t="str">
        <f t="shared" si="11"/>
        <v/>
      </c>
      <c r="AA63" s="219" t="str">
        <f t="shared" si="12"/>
        <v/>
      </c>
      <c r="AB63" s="217" t="str">
        <f t="shared" si="13"/>
        <v/>
      </c>
      <c r="AC63" s="220" t="str">
        <f t="shared" si="24"/>
        <v/>
      </c>
      <c r="AD63" s="218" t="str">
        <f t="shared" si="25"/>
        <v/>
      </c>
      <c r="AE63" s="219" t="str">
        <f t="shared" si="5"/>
        <v/>
      </c>
      <c r="AF63" s="217" t="str">
        <f t="shared" si="14"/>
        <v/>
      </c>
      <c r="AG63" s="258" t="str">
        <f t="shared" si="15"/>
        <v/>
      </c>
      <c r="AH63" s="220" t="str">
        <f t="shared" si="16"/>
        <v/>
      </c>
      <c r="AI63" s="218" t="str">
        <f t="shared" si="17"/>
        <v/>
      </c>
      <c r="AJ63" s="219" t="str">
        <f t="shared" si="18"/>
        <v/>
      </c>
      <c r="AK63" s="221" t="str">
        <f t="shared" si="19"/>
        <v/>
      </c>
      <c r="AL63" s="217" t="str">
        <f t="shared" si="20"/>
        <v/>
      </c>
      <c r="AM63" s="217" t="str">
        <f t="shared" si="21"/>
        <v/>
      </c>
      <c r="AO63" s="151" t="str">
        <f t="shared" si="6"/>
        <v/>
      </c>
      <c r="AP63" s="507" t="str">
        <f t="shared" si="22"/>
        <v/>
      </c>
      <c r="AZ63" s="151" t="str">
        <f t="shared" si="23"/>
        <v/>
      </c>
    </row>
    <row r="64" spans="2:52" ht="30" customHeight="1">
      <c r="B64" s="507">
        <v>45</v>
      </c>
      <c r="C64" s="872"/>
      <c r="D64" s="873"/>
      <c r="E64" s="507"/>
      <c r="F64" s="382"/>
      <c r="G64" s="451"/>
      <c r="H64" s="400" t="str">
        <f t="shared" si="0"/>
        <v/>
      </c>
      <c r="I64" s="409"/>
      <c r="J64" s="150"/>
      <c r="K64" s="150"/>
      <c r="L64" s="511"/>
      <c r="M64" s="388" t="str">
        <f t="shared" si="7"/>
        <v/>
      </c>
      <c r="N64" s="409"/>
      <c r="O64" s="409"/>
      <c r="P64" s="537"/>
      <c r="Q64" s="536"/>
      <c r="S64" s="150" t="str">
        <f t="shared" si="1"/>
        <v/>
      </c>
      <c r="T64" s="150" t="str">
        <f t="shared" si="2"/>
        <v/>
      </c>
      <c r="U64" s="150" t="str">
        <f t="shared" si="3"/>
        <v/>
      </c>
      <c r="V64" s="150" t="str">
        <f t="shared" si="8"/>
        <v/>
      </c>
      <c r="W64" s="150" t="str">
        <f t="shared" si="4"/>
        <v/>
      </c>
      <c r="X64" s="150" t="str">
        <f t="shared" si="9"/>
        <v/>
      </c>
      <c r="Y64" s="220" t="str">
        <f t="shared" si="10"/>
        <v/>
      </c>
      <c r="Z64" s="365" t="str">
        <f t="shared" si="11"/>
        <v/>
      </c>
      <c r="AA64" s="219" t="str">
        <f t="shared" si="12"/>
        <v/>
      </c>
      <c r="AB64" s="217" t="str">
        <f t="shared" si="13"/>
        <v/>
      </c>
      <c r="AC64" s="220" t="str">
        <f t="shared" si="24"/>
        <v/>
      </c>
      <c r="AD64" s="218" t="str">
        <f t="shared" si="25"/>
        <v/>
      </c>
      <c r="AE64" s="219" t="str">
        <f t="shared" si="5"/>
        <v/>
      </c>
      <c r="AF64" s="217" t="str">
        <f t="shared" si="14"/>
        <v/>
      </c>
      <c r="AG64" s="258" t="str">
        <f t="shared" si="15"/>
        <v/>
      </c>
      <c r="AH64" s="220" t="str">
        <f t="shared" si="16"/>
        <v/>
      </c>
      <c r="AI64" s="218" t="str">
        <f t="shared" si="17"/>
        <v/>
      </c>
      <c r="AJ64" s="219" t="str">
        <f t="shared" si="18"/>
        <v/>
      </c>
      <c r="AK64" s="221" t="str">
        <f t="shared" si="19"/>
        <v/>
      </c>
      <c r="AL64" s="217" t="str">
        <f t="shared" si="20"/>
        <v/>
      </c>
      <c r="AM64" s="217" t="str">
        <f t="shared" si="21"/>
        <v/>
      </c>
      <c r="AO64" s="151" t="str">
        <f t="shared" si="6"/>
        <v/>
      </c>
      <c r="AP64" s="507" t="str">
        <f t="shared" si="22"/>
        <v/>
      </c>
      <c r="AZ64" s="151" t="str">
        <f t="shared" si="23"/>
        <v/>
      </c>
    </row>
    <row r="65" spans="2:52" ht="30" customHeight="1">
      <c r="B65" s="507">
        <v>46</v>
      </c>
      <c r="C65" s="872"/>
      <c r="D65" s="873"/>
      <c r="E65" s="507"/>
      <c r="F65" s="382"/>
      <c r="G65" s="451"/>
      <c r="H65" s="400" t="str">
        <f t="shared" si="0"/>
        <v/>
      </c>
      <c r="I65" s="409"/>
      <c r="J65" s="150"/>
      <c r="K65" s="150"/>
      <c r="L65" s="511"/>
      <c r="M65" s="388" t="str">
        <f t="shared" si="7"/>
        <v/>
      </c>
      <c r="N65" s="409"/>
      <c r="O65" s="409"/>
      <c r="P65" s="537"/>
      <c r="Q65" s="536"/>
      <c r="S65" s="150" t="str">
        <f t="shared" si="1"/>
        <v/>
      </c>
      <c r="T65" s="150" t="str">
        <f t="shared" si="2"/>
        <v/>
      </c>
      <c r="U65" s="150" t="str">
        <f t="shared" si="3"/>
        <v/>
      </c>
      <c r="V65" s="150" t="str">
        <f t="shared" si="8"/>
        <v/>
      </c>
      <c r="W65" s="150" t="str">
        <f t="shared" si="4"/>
        <v/>
      </c>
      <c r="X65" s="150" t="str">
        <f t="shared" si="9"/>
        <v/>
      </c>
      <c r="Y65" s="220" t="str">
        <f t="shared" si="10"/>
        <v/>
      </c>
      <c r="Z65" s="365" t="str">
        <f t="shared" si="11"/>
        <v/>
      </c>
      <c r="AA65" s="219" t="str">
        <f t="shared" si="12"/>
        <v/>
      </c>
      <c r="AB65" s="217" t="str">
        <f t="shared" si="13"/>
        <v/>
      </c>
      <c r="AC65" s="220" t="str">
        <f t="shared" si="24"/>
        <v/>
      </c>
      <c r="AD65" s="218" t="str">
        <f t="shared" si="25"/>
        <v/>
      </c>
      <c r="AE65" s="219" t="str">
        <f t="shared" si="5"/>
        <v/>
      </c>
      <c r="AF65" s="217" t="str">
        <f t="shared" si="14"/>
        <v/>
      </c>
      <c r="AG65" s="258" t="str">
        <f t="shared" si="15"/>
        <v/>
      </c>
      <c r="AH65" s="220" t="str">
        <f t="shared" si="16"/>
        <v/>
      </c>
      <c r="AI65" s="218" t="str">
        <f t="shared" si="17"/>
        <v/>
      </c>
      <c r="AJ65" s="219" t="str">
        <f t="shared" si="18"/>
        <v/>
      </c>
      <c r="AK65" s="221" t="str">
        <f t="shared" si="19"/>
        <v/>
      </c>
      <c r="AL65" s="217" t="str">
        <f t="shared" si="20"/>
        <v/>
      </c>
      <c r="AM65" s="217" t="str">
        <f t="shared" si="21"/>
        <v/>
      </c>
      <c r="AO65" s="151" t="str">
        <f t="shared" si="6"/>
        <v/>
      </c>
      <c r="AP65" s="507" t="str">
        <f t="shared" si="22"/>
        <v/>
      </c>
      <c r="AZ65" s="151" t="str">
        <f t="shared" si="23"/>
        <v/>
      </c>
    </row>
    <row r="66" spans="2:52" ht="29.25" customHeight="1">
      <c r="B66" s="507">
        <v>47</v>
      </c>
      <c r="C66" s="872"/>
      <c r="D66" s="873"/>
      <c r="E66" s="507"/>
      <c r="F66" s="382"/>
      <c r="G66" s="451"/>
      <c r="H66" s="400" t="str">
        <f t="shared" si="0"/>
        <v/>
      </c>
      <c r="I66" s="409"/>
      <c r="J66" s="150"/>
      <c r="K66" s="150"/>
      <c r="L66" s="511"/>
      <c r="M66" s="388" t="str">
        <f t="shared" si="7"/>
        <v/>
      </c>
      <c r="N66" s="409"/>
      <c r="O66" s="409"/>
      <c r="P66" s="537"/>
      <c r="Q66" s="536"/>
      <c r="S66" s="150" t="str">
        <f t="shared" si="1"/>
        <v/>
      </c>
      <c r="T66" s="150" t="str">
        <f t="shared" si="2"/>
        <v/>
      </c>
      <c r="U66" s="150" t="str">
        <f t="shared" si="3"/>
        <v/>
      </c>
      <c r="V66" s="150" t="str">
        <f t="shared" si="8"/>
        <v/>
      </c>
      <c r="W66" s="150" t="str">
        <f t="shared" si="4"/>
        <v/>
      </c>
      <c r="X66" s="150" t="str">
        <f t="shared" si="9"/>
        <v/>
      </c>
      <c r="Y66" s="220" t="str">
        <f t="shared" si="10"/>
        <v/>
      </c>
      <c r="Z66" s="365" t="str">
        <f t="shared" si="11"/>
        <v/>
      </c>
      <c r="AA66" s="219" t="str">
        <f t="shared" si="12"/>
        <v/>
      </c>
      <c r="AB66" s="217" t="str">
        <f t="shared" si="13"/>
        <v/>
      </c>
      <c r="AC66" s="220" t="str">
        <f t="shared" si="24"/>
        <v/>
      </c>
      <c r="AD66" s="218" t="str">
        <f t="shared" si="25"/>
        <v/>
      </c>
      <c r="AE66" s="219" t="str">
        <f t="shared" si="5"/>
        <v/>
      </c>
      <c r="AF66" s="217" t="str">
        <f t="shared" si="14"/>
        <v/>
      </c>
      <c r="AG66" s="258" t="str">
        <f t="shared" si="15"/>
        <v/>
      </c>
      <c r="AH66" s="220" t="str">
        <f t="shared" si="16"/>
        <v/>
      </c>
      <c r="AI66" s="218" t="str">
        <f t="shared" si="17"/>
        <v/>
      </c>
      <c r="AJ66" s="219" t="str">
        <f t="shared" si="18"/>
        <v/>
      </c>
      <c r="AK66" s="221" t="str">
        <f t="shared" si="19"/>
        <v/>
      </c>
      <c r="AL66" s="217" t="str">
        <f t="shared" si="20"/>
        <v/>
      </c>
      <c r="AM66" s="217" t="str">
        <f t="shared" si="21"/>
        <v/>
      </c>
      <c r="AO66" s="151" t="str">
        <f t="shared" si="6"/>
        <v/>
      </c>
      <c r="AP66" s="507" t="str">
        <f t="shared" si="22"/>
        <v/>
      </c>
      <c r="AZ66" s="151" t="str">
        <f t="shared" si="23"/>
        <v/>
      </c>
    </row>
    <row r="67" spans="2:52" ht="29.25" customHeight="1">
      <c r="B67" s="507">
        <v>48</v>
      </c>
      <c r="C67" s="872"/>
      <c r="D67" s="873"/>
      <c r="E67" s="507"/>
      <c r="F67" s="382"/>
      <c r="G67" s="451"/>
      <c r="H67" s="400" t="str">
        <f t="shared" si="0"/>
        <v/>
      </c>
      <c r="I67" s="409"/>
      <c r="J67" s="150"/>
      <c r="K67" s="150"/>
      <c r="L67" s="511"/>
      <c r="M67" s="388" t="str">
        <f t="shared" si="7"/>
        <v/>
      </c>
      <c r="N67" s="409"/>
      <c r="O67" s="409"/>
      <c r="P67" s="537"/>
      <c r="Q67" s="536"/>
      <c r="S67" s="150" t="str">
        <f t="shared" si="1"/>
        <v/>
      </c>
      <c r="T67" s="150" t="str">
        <f t="shared" si="2"/>
        <v/>
      </c>
      <c r="U67" s="150" t="str">
        <f t="shared" si="3"/>
        <v/>
      </c>
      <c r="V67" s="150" t="str">
        <f t="shared" si="8"/>
        <v/>
      </c>
      <c r="W67" s="150" t="str">
        <f t="shared" si="4"/>
        <v/>
      </c>
      <c r="X67" s="150" t="str">
        <f t="shared" si="9"/>
        <v/>
      </c>
      <c r="Y67" s="220" t="str">
        <f t="shared" si="10"/>
        <v/>
      </c>
      <c r="Z67" s="365" t="str">
        <f t="shared" si="11"/>
        <v/>
      </c>
      <c r="AA67" s="219" t="str">
        <f t="shared" si="12"/>
        <v/>
      </c>
      <c r="AB67" s="217" t="str">
        <f t="shared" si="13"/>
        <v/>
      </c>
      <c r="AC67" s="220" t="str">
        <f t="shared" si="24"/>
        <v/>
      </c>
      <c r="AD67" s="218" t="str">
        <f t="shared" si="25"/>
        <v/>
      </c>
      <c r="AE67" s="219" t="str">
        <f t="shared" si="5"/>
        <v/>
      </c>
      <c r="AF67" s="217" t="str">
        <f t="shared" si="14"/>
        <v/>
      </c>
      <c r="AG67" s="258" t="str">
        <f t="shared" si="15"/>
        <v/>
      </c>
      <c r="AH67" s="220" t="str">
        <f t="shared" si="16"/>
        <v/>
      </c>
      <c r="AI67" s="218" t="str">
        <f t="shared" si="17"/>
        <v/>
      </c>
      <c r="AJ67" s="219" t="str">
        <f t="shared" si="18"/>
        <v/>
      </c>
      <c r="AK67" s="221" t="str">
        <f t="shared" si="19"/>
        <v/>
      </c>
      <c r="AL67" s="217" t="str">
        <f t="shared" si="20"/>
        <v/>
      </c>
      <c r="AM67" s="217" t="str">
        <f t="shared" si="21"/>
        <v/>
      </c>
      <c r="AO67" s="151" t="str">
        <f t="shared" si="6"/>
        <v/>
      </c>
      <c r="AP67" s="507" t="str">
        <f t="shared" si="22"/>
        <v/>
      </c>
      <c r="AZ67" s="151" t="str">
        <f t="shared" si="23"/>
        <v/>
      </c>
    </row>
    <row r="68" spans="2:52" ht="29.25" customHeight="1">
      <c r="B68" s="507">
        <v>49</v>
      </c>
      <c r="C68" s="872"/>
      <c r="D68" s="873"/>
      <c r="E68" s="507"/>
      <c r="F68" s="382"/>
      <c r="G68" s="451"/>
      <c r="H68" s="400" t="str">
        <f t="shared" si="0"/>
        <v/>
      </c>
      <c r="I68" s="409"/>
      <c r="J68" s="150"/>
      <c r="K68" s="150"/>
      <c r="L68" s="511"/>
      <c r="M68" s="388" t="str">
        <f t="shared" si="7"/>
        <v/>
      </c>
      <c r="N68" s="409"/>
      <c r="O68" s="409"/>
      <c r="P68" s="537"/>
      <c r="Q68" s="536"/>
      <c r="S68" s="150" t="str">
        <f t="shared" si="1"/>
        <v/>
      </c>
      <c r="T68" s="150" t="str">
        <f t="shared" si="2"/>
        <v/>
      </c>
      <c r="U68" s="150" t="str">
        <f t="shared" si="3"/>
        <v/>
      </c>
      <c r="V68" s="150" t="str">
        <f t="shared" si="8"/>
        <v/>
      </c>
      <c r="W68" s="150" t="str">
        <f t="shared" si="4"/>
        <v/>
      </c>
      <c r="X68" s="150" t="str">
        <f t="shared" si="9"/>
        <v/>
      </c>
      <c r="Y68" s="220" t="str">
        <f t="shared" si="10"/>
        <v/>
      </c>
      <c r="Z68" s="365" t="str">
        <f t="shared" si="11"/>
        <v/>
      </c>
      <c r="AA68" s="219" t="str">
        <f t="shared" si="12"/>
        <v/>
      </c>
      <c r="AB68" s="217" t="str">
        <f t="shared" si="13"/>
        <v/>
      </c>
      <c r="AC68" s="220" t="str">
        <f t="shared" si="24"/>
        <v/>
      </c>
      <c r="AD68" s="218" t="str">
        <f t="shared" si="25"/>
        <v/>
      </c>
      <c r="AE68" s="219" t="str">
        <f t="shared" si="5"/>
        <v/>
      </c>
      <c r="AF68" s="217" t="str">
        <f t="shared" si="14"/>
        <v/>
      </c>
      <c r="AG68" s="258" t="str">
        <f t="shared" si="15"/>
        <v/>
      </c>
      <c r="AH68" s="220" t="str">
        <f t="shared" si="16"/>
        <v/>
      </c>
      <c r="AI68" s="218" t="str">
        <f t="shared" si="17"/>
        <v/>
      </c>
      <c r="AJ68" s="219" t="str">
        <f t="shared" si="18"/>
        <v/>
      </c>
      <c r="AK68" s="221" t="str">
        <f t="shared" si="19"/>
        <v/>
      </c>
      <c r="AL68" s="217" t="str">
        <f t="shared" si="20"/>
        <v/>
      </c>
      <c r="AM68" s="217" t="str">
        <f t="shared" si="21"/>
        <v/>
      </c>
      <c r="AO68" s="151" t="str">
        <f t="shared" si="6"/>
        <v/>
      </c>
      <c r="AP68" s="507" t="str">
        <f t="shared" si="22"/>
        <v/>
      </c>
      <c r="AZ68" s="151" t="str">
        <f t="shared" si="23"/>
        <v/>
      </c>
    </row>
    <row r="69" spans="2:52" ht="29.25" customHeight="1">
      <c r="B69" s="507">
        <v>50</v>
      </c>
      <c r="C69" s="872"/>
      <c r="D69" s="873"/>
      <c r="E69" s="507"/>
      <c r="F69" s="382"/>
      <c r="G69" s="451"/>
      <c r="H69" s="400" t="str">
        <f t="shared" si="0"/>
        <v/>
      </c>
      <c r="I69" s="409"/>
      <c r="J69" s="150"/>
      <c r="K69" s="150"/>
      <c r="L69" s="511"/>
      <c r="M69" s="388" t="str">
        <f t="shared" si="7"/>
        <v/>
      </c>
      <c r="N69" s="409"/>
      <c r="O69" s="409"/>
      <c r="P69" s="537"/>
      <c r="Q69" s="536"/>
      <c r="S69" s="150" t="str">
        <f t="shared" si="1"/>
        <v/>
      </c>
      <c r="T69" s="150" t="str">
        <f t="shared" si="2"/>
        <v/>
      </c>
      <c r="U69" s="150" t="str">
        <f t="shared" si="3"/>
        <v/>
      </c>
      <c r="V69" s="150" t="str">
        <f t="shared" si="8"/>
        <v/>
      </c>
      <c r="W69" s="150" t="str">
        <f t="shared" si="4"/>
        <v/>
      </c>
      <c r="X69" s="150" t="str">
        <f t="shared" si="9"/>
        <v/>
      </c>
      <c r="Y69" s="220" t="str">
        <f t="shared" si="10"/>
        <v/>
      </c>
      <c r="Z69" s="365" t="str">
        <f t="shared" si="11"/>
        <v/>
      </c>
      <c r="AA69" s="219" t="str">
        <f t="shared" si="12"/>
        <v/>
      </c>
      <c r="AB69" s="217" t="str">
        <f t="shared" si="13"/>
        <v/>
      </c>
      <c r="AC69" s="220" t="str">
        <f t="shared" si="24"/>
        <v/>
      </c>
      <c r="AD69" s="218" t="str">
        <f t="shared" si="25"/>
        <v/>
      </c>
      <c r="AE69" s="219" t="str">
        <f t="shared" si="5"/>
        <v/>
      </c>
      <c r="AF69" s="217" t="str">
        <f t="shared" si="14"/>
        <v/>
      </c>
      <c r="AG69" s="258" t="str">
        <f t="shared" si="15"/>
        <v/>
      </c>
      <c r="AH69" s="220" t="str">
        <f t="shared" si="16"/>
        <v/>
      </c>
      <c r="AI69" s="218" t="str">
        <f t="shared" si="17"/>
        <v/>
      </c>
      <c r="AJ69" s="219" t="str">
        <f t="shared" si="18"/>
        <v/>
      </c>
      <c r="AK69" s="221" t="str">
        <f t="shared" si="19"/>
        <v/>
      </c>
      <c r="AL69" s="217" t="str">
        <f t="shared" si="20"/>
        <v/>
      </c>
      <c r="AM69" s="217" t="str">
        <f t="shared" si="21"/>
        <v/>
      </c>
      <c r="AO69" s="151" t="str">
        <f t="shared" si="6"/>
        <v/>
      </c>
      <c r="AP69" s="507" t="str">
        <f t="shared" si="22"/>
        <v/>
      </c>
      <c r="AZ69" s="151" t="str">
        <f t="shared" si="23"/>
        <v/>
      </c>
    </row>
    <row r="70" spans="2:52" ht="30" customHeight="1">
      <c r="B70" s="507">
        <v>51</v>
      </c>
      <c r="C70" s="872"/>
      <c r="D70" s="873"/>
      <c r="E70" s="507"/>
      <c r="F70" s="382"/>
      <c r="G70" s="451"/>
      <c r="H70" s="400" t="str">
        <f t="shared" si="0"/>
        <v/>
      </c>
      <c r="I70" s="409"/>
      <c r="J70" s="150"/>
      <c r="K70" s="150"/>
      <c r="L70" s="511"/>
      <c r="M70" s="388" t="str">
        <f t="shared" si="7"/>
        <v/>
      </c>
      <c r="N70" s="409"/>
      <c r="O70" s="409"/>
      <c r="P70" s="537"/>
      <c r="Q70" s="536"/>
      <c r="S70" s="150" t="str">
        <f t="shared" si="1"/>
        <v/>
      </c>
      <c r="T70" s="150" t="str">
        <f t="shared" si="2"/>
        <v/>
      </c>
      <c r="U70" s="150" t="str">
        <f t="shared" si="3"/>
        <v/>
      </c>
      <c r="V70" s="150" t="str">
        <f t="shared" si="8"/>
        <v/>
      </c>
      <c r="W70" s="150" t="str">
        <f t="shared" si="4"/>
        <v/>
      </c>
      <c r="X70" s="150" t="str">
        <f t="shared" si="9"/>
        <v/>
      </c>
      <c r="Y70" s="220" t="str">
        <f t="shared" si="10"/>
        <v/>
      </c>
      <c r="Z70" s="365" t="str">
        <f t="shared" si="11"/>
        <v/>
      </c>
      <c r="AA70" s="219" t="str">
        <f t="shared" si="12"/>
        <v/>
      </c>
      <c r="AB70" s="217" t="str">
        <f t="shared" si="13"/>
        <v/>
      </c>
      <c r="AC70" s="220" t="str">
        <f t="shared" si="24"/>
        <v/>
      </c>
      <c r="AD70" s="218" t="str">
        <f t="shared" si="25"/>
        <v/>
      </c>
      <c r="AE70" s="219" t="str">
        <f t="shared" si="5"/>
        <v/>
      </c>
      <c r="AF70" s="217" t="str">
        <f t="shared" si="14"/>
        <v/>
      </c>
      <c r="AG70" s="258" t="str">
        <f t="shared" si="15"/>
        <v/>
      </c>
      <c r="AH70" s="220" t="str">
        <f t="shared" si="16"/>
        <v/>
      </c>
      <c r="AI70" s="218" t="str">
        <f t="shared" si="17"/>
        <v/>
      </c>
      <c r="AJ70" s="219" t="str">
        <f t="shared" si="18"/>
        <v/>
      </c>
      <c r="AK70" s="221" t="str">
        <f t="shared" si="19"/>
        <v/>
      </c>
      <c r="AL70" s="217" t="str">
        <f t="shared" si="20"/>
        <v/>
      </c>
      <c r="AM70" s="217" t="str">
        <f t="shared" si="21"/>
        <v/>
      </c>
      <c r="AO70" s="151" t="str">
        <f t="shared" si="6"/>
        <v/>
      </c>
      <c r="AP70" s="507" t="str">
        <f t="shared" si="22"/>
        <v/>
      </c>
      <c r="AZ70" s="151" t="str">
        <f t="shared" si="23"/>
        <v/>
      </c>
    </row>
    <row r="71" spans="2:52" ht="30" customHeight="1">
      <c r="B71" s="507">
        <v>52</v>
      </c>
      <c r="C71" s="872"/>
      <c r="D71" s="873"/>
      <c r="E71" s="507"/>
      <c r="F71" s="382"/>
      <c r="G71" s="451"/>
      <c r="H71" s="400" t="str">
        <f t="shared" si="0"/>
        <v/>
      </c>
      <c r="I71" s="409"/>
      <c r="J71" s="150"/>
      <c r="K71" s="150"/>
      <c r="L71" s="511"/>
      <c r="M71" s="388" t="str">
        <f t="shared" si="7"/>
        <v/>
      </c>
      <c r="N71" s="409"/>
      <c r="O71" s="409"/>
      <c r="P71" s="537"/>
      <c r="Q71" s="536"/>
      <c r="S71" s="150" t="str">
        <f t="shared" si="1"/>
        <v/>
      </c>
      <c r="T71" s="150" t="str">
        <f t="shared" si="2"/>
        <v/>
      </c>
      <c r="U71" s="150" t="str">
        <f t="shared" si="3"/>
        <v/>
      </c>
      <c r="V71" s="150" t="str">
        <f t="shared" si="8"/>
        <v/>
      </c>
      <c r="W71" s="150" t="str">
        <f t="shared" si="4"/>
        <v/>
      </c>
      <c r="X71" s="150" t="str">
        <f t="shared" si="9"/>
        <v/>
      </c>
      <c r="Y71" s="220" t="str">
        <f t="shared" si="10"/>
        <v/>
      </c>
      <c r="Z71" s="365" t="str">
        <f t="shared" si="11"/>
        <v/>
      </c>
      <c r="AA71" s="219" t="str">
        <f t="shared" si="12"/>
        <v/>
      </c>
      <c r="AB71" s="217" t="str">
        <f t="shared" si="13"/>
        <v/>
      </c>
      <c r="AC71" s="220" t="str">
        <f t="shared" si="24"/>
        <v/>
      </c>
      <c r="AD71" s="218" t="str">
        <f t="shared" si="25"/>
        <v/>
      </c>
      <c r="AE71" s="219" t="str">
        <f t="shared" si="5"/>
        <v/>
      </c>
      <c r="AF71" s="217" t="str">
        <f t="shared" si="14"/>
        <v/>
      </c>
      <c r="AG71" s="258" t="str">
        <f t="shared" si="15"/>
        <v/>
      </c>
      <c r="AH71" s="220" t="str">
        <f t="shared" si="16"/>
        <v/>
      </c>
      <c r="AI71" s="218" t="str">
        <f t="shared" si="17"/>
        <v/>
      </c>
      <c r="AJ71" s="219" t="str">
        <f t="shared" si="18"/>
        <v/>
      </c>
      <c r="AK71" s="221" t="str">
        <f t="shared" si="19"/>
        <v/>
      </c>
      <c r="AL71" s="217" t="str">
        <f t="shared" si="20"/>
        <v/>
      </c>
      <c r="AM71" s="217" t="str">
        <f t="shared" si="21"/>
        <v/>
      </c>
      <c r="AO71" s="151" t="str">
        <f t="shared" si="6"/>
        <v/>
      </c>
      <c r="AP71" s="507" t="str">
        <f t="shared" si="22"/>
        <v/>
      </c>
      <c r="AZ71" s="151" t="str">
        <f t="shared" si="23"/>
        <v/>
      </c>
    </row>
    <row r="72" spans="2:52" ht="30" customHeight="1">
      <c r="B72" s="507">
        <v>53</v>
      </c>
      <c r="C72" s="872"/>
      <c r="D72" s="873"/>
      <c r="E72" s="507"/>
      <c r="F72" s="382"/>
      <c r="G72" s="451"/>
      <c r="H72" s="400" t="str">
        <f t="shared" si="0"/>
        <v/>
      </c>
      <c r="I72" s="409"/>
      <c r="J72" s="150"/>
      <c r="K72" s="150"/>
      <c r="L72" s="511"/>
      <c r="M72" s="388" t="str">
        <f t="shared" si="7"/>
        <v/>
      </c>
      <c r="N72" s="409"/>
      <c r="O72" s="409"/>
      <c r="P72" s="537"/>
      <c r="Q72" s="536"/>
      <c r="S72" s="150" t="str">
        <f t="shared" si="1"/>
        <v/>
      </c>
      <c r="T72" s="150" t="str">
        <f t="shared" si="2"/>
        <v/>
      </c>
      <c r="U72" s="150" t="str">
        <f t="shared" si="3"/>
        <v/>
      </c>
      <c r="V72" s="150" t="str">
        <f t="shared" si="8"/>
        <v/>
      </c>
      <c r="W72" s="150" t="str">
        <f t="shared" si="4"/>
        <v/>
      </c>
      <c r="X72" s="150" t="str">
        <f t="shared" si="9"/>
        <v/>
      </c>
      <c r="Y72" s="220" t="str">
        <f t="shared" si="10"/>
        <v/>
      </c>
      <c r="Z72" s="365" t="str">
        <f t="shared" si="11"/>
        <v/>
      </c>
      <c r="AA72" s="219" t="str">
        <f t="shared" si="12"/>
        <v/>
      </c>
      <c r="AB72" s="217" t="str">
        <f t="shared" si="13"/>
        <v/>
      </c>
      <c r="AC72" s="220" t="str">
        <f t="shared" si="24"/>
        <v/>
      </c>
      <c r="AD72" s="218" t="str">
        <f t="shared" si="25"/>
        <v/>
      </c>
      <c r="AE72" s="219" t="str">
        <f t="shared" si="5"/>
        <v/>
      </c>
      <c r="AF72" s="217" t="str">
        <f t="shared" si="14"/>
        <v/>
      </c>
      <c r="AG72" s="258" t="str">
        <f t="shared" si="15"/>
        <v/>
      </c>
      <c r="AH72" s="220" t="str">
        <f t="shared" si="16"/>
        <v/>
      </c>
      <c r="AI72" s="218" t="str">
        <f t="shared" si="17"/>
        <v/>
      </c>
      <c r="AJ72" s="219" t="str">
        <f t="shared" si="18"/>
        <v/>
      </c>
      <c r="AK72" s="221" t="str">
        <f t="shared" si="19"/>
        <v/>
      </c>
      <c r="AL72" s="217" t="str">
        <f t="shared" si="20"/>
        <v/>
      </c>
      <c r="AM72" s="217" t="str">
        <f t="shared" si="21"/>
        <v/>
      </c>
      <c r="AO72" s="151" t="str">
        <f t="shared" si="6"/>
        <v/>
      </c>
      <c r="AP72" s="507" t="str">
        <f t="shared" si="22"/>
        <v/>
      </c>
      <c r="AZ72" s="151" t="str">
        <f t="shared" si="23"/>
        <v/>
      </c>
    </row>
    <row r="73" spans="2:52" ht="30" customHeight="1">
      <c r="B73" s="507">
        <v>54</v>
      </c>
      <c r="C73" s="872"/>
      <c r="D73" s="873"/>
      <c r="E73" s="507"/>
      <c r="F73" s="382"/>
      <c r="G73" s="451"/>
      <c r="H73" s="400" t="str">
        <f t="shared" si="0"/>
        <v/>
      </c>
      <c r="I73" s="409"/>
      <c r="J73" s="150"/>
      <c r="K73" s="150"/>
      <c r="L73" s="511"/>
      <c r="M73" s="388" t="str">
        <f t="shared" si="7"/>
        <v/>
      </c>
      <c r="N73" s="409"/>
      <c r="O73" s="409"/>
      <c r="P73" s="537"/>
      <c r="Q73" s="536"/>
      <c r="S73" s="150" t="str">
        <f t="shared" si="1"/>
        <v/>
      </c>
      <c r="T73" s="150" t="str">
        <f t="shared" si="2"/>
        <v/>
      </c>
      <c r="U73" s="150" t="str">
        <f t="shared" si="3"/>
        <v/>
      </c>
      <c r="V73" s="150" t="str">
        <f t="shared" si="8"/>
        <v/>
      </c>
      <c r="W73" s="150" t="str">
        <f t="shared" si="4"/>
        <v/>
      </c>
      <c r="X73" s="150" t="str">
        <f t="shared" si="9"/>
        <v/>
      </c>
      <c r="Y73" s="220" t="str">
        <f t="shared" si="10"/>
        <v/>
      </c>
      <c r="Z73" s="365" t="str">
        <f t="shared" si="11"/>
        <v/>
      </c>
      <c r="AA73" s="219" t="str">
        <f t="shared" si="12"/>
        <v/>
      </c>
      <c r="AB73" s="217" t="str">
        <f t="shared" si="13"/>
        <v/>
      </c>
      <c r="AC73" s="220" t="str">
        <f t="shared" si="24"/>
        <v/>
      </c>
      <c r="AD73" s="218" t="str">
        <f t="shared" si="25"/>
        <v/>
      </c>
      <c r="AE73" s="219" t="str">
        <f t="shared" si="5"/>
        <v/>
      </c>
      <c r="AF73" s="217" t="str">
        <f t="shared" si="14"/>
        <v/>
      </c>
      <c r="AG73" s="258" t="str">
        <f t="shared" si="15"/>
        <v/>
      </c>
      <c r="AH73" s="220" t="str">
        <f t="shared" si="16"/>
        <v/>
      </c>
      <c r="AI73" s="218" t="str">
        <f t="shared" si="17"/>
        <v/>
      </c>
      <c r="AJ73" s="219" t="str">
        <f t="shared" si="18"/>
        <v/>
      </c>
      <c r="AK73" s="221" t="str">
        <f t="shared" si="19"/>
        <v/>
      </c>
      <c r="AL73" s="217" t="str">
        <f t="shared" si="20"/>
        <v/>
      </c>
      <c r="AM73" s="217" t="str">
        <f t="shared" si="21"/>
        <v/>
      </c>
      <c r="AO73" s="151" t="str">
        <f t="shared" si="6"/>
        <v/>
      </c>
      <c r="AP73" s="507" t="str">
        <f t="shared" si="22"/>
        <v/>
      </c>
      <c r="AZ73" s="151" t="str">
        <f t="shared" si="23"/>
        <v/>
      </c>
    </row>
    <row r="74" spans="2:52" ht="30" customHeight="1">
      <c r="B74" s="507">
        <v>55</v>
      </c>
      <c r="C74" s="872"/>
      <c r="D74" s="873"/>
      <c r="E74" s="507"/>
      <c r="F74" s="382"/>
      <c r="G74" s="451"/>
      <c r="H74" s="400" t="str">
        <f t="shared" si="0"/>
        <v/>
      </c>
      <c r="I74" s="409"/>
      <c r="J74" s="150"/>
      <c r="K74" s="150"/>
      <c r="L74" s="511"/>
      <c r="M74" s="388" t="str">
        <f t="shared" si="7"/>
        <v/>
      </c>
      <c r="N74" s="409"/>
      <c r="O74" s="409"/>
      <c r="P74" s="537"/>
      <c r="Q74" s="536"/>
      <c r="S74" s="150" t="str">
        <f t="shared" si="1"/>
        <v/>
      </c>
      <c r="T74" s="150" t="str">
        <f t="shared" si="2"/>
        <v/>
      </c>
      <c r="U74" s="150" t="str">
        <f t="shared" si="3"/>
        <v/>
      </c>
      <c r="V74" s="150" t="str">
        <f t="shared" si="8"/>
        <v/>
      </c>
      <c r="W74" s="150" t="str">
        <f t="shared" si="4"/>
        <v/>
      </c>
      <c r="X74" s="150" t="str">
        <f t="shared" si="9"/>
        <v/>
      </c>
      <c r="Y74" s="220" t="str">
        <f t="shared" si="10"/>
        <v/>
      </c>
      <c r="Z74" s="365" t="str">
        <f t="shared" si="11"/>
        <v/>
      </c>
      <c r="AA74" s="219" t="str">
        <f t="shared" si="12"/>
        <v/>
      </c>
      <c r="AB74" s="217" t="str">
        <f t="shared" si="13"/>
        <v/>
      </c>
      <c r="AC74" s="220" t="str">
        <f t="shared" si="24"/>
        <v/>
      </c>
      <c r="AD74" s="218" t="str">
        <f t="shared" si="25"/>
        <v/>
      </c>
      <c r="AE74" s="219" t="str">
        <f t="shared" si="5"/>
        <v/>
      </c>
      <c r="AF74" s="217" t="str">
        <f t="shared" si="14"/>
        <v/>
      </c>
      <c r="AG74" s="258" t="str">
        <f t="shared" si="15"/>
        <v/>
      </c>
      <c r="AH74" s="220" t="str">
        <f t="shared" si="16"/>
        <v/>
      </c>
      <c r="AI74" s="218" t="str">
        <f t="shared" si="17"/>
        <v/>
      </c>
      <c r="AJ74" s="219" t="str">
        <f t="shared" si="18"/>
        <v/>
      </c>
      <c r="AK74" s="221" t="str">
        <f t="shared" si="19"/>
        <v/>
      </c>
      <c r="AL74" s="217" t="str">
        <f t="shared" si="20"/>
        <v/>
      </c>
      <c r="AM74" s="217" t="str">
        <f t="shared" si="21"/>
        <v/>
      </c>
      <c r="AO74" s="151" t="str">
        <f t="shared" si="6"/>
        <v/>
      </c>
      <c r="AP74" s="507" t="str">
        <f t="shared" si="22"/>
        <v/>
      </c>
      <c r="AZ74" s="151" t="str">
        <f t="shared" si="23"/>
        <v/>
      </c>
    </row>
    <row r="75" spans="2:52" ht="30" customHeight="1">
      <c r="B75" s="507">
        <v>56</v>
      </c>
      <c r="C75" s="872"/>
      <c r="D75" s="873"/>
      <c r="E75" s="507"/>
      <c r="F75" s="382"/>
      <c r="G75" s="451"/>
      <c r="H75" s="400" t="str">
        <f t="shared" si="0"/>
        <v/>
      </c>
      <c r="I75" s="409"/>
      <c r="J75" s="150"/>
      <c r="K75" s="150"/>
      <c r="L75" s="511"/>
      <c r="M75" s="388" t="str">
        <f t="shared" si="7"/>
        <v/>
      </c>
      <c r="N75" s="409"/>
      <c r="O75" s="409"/>
      <c r="P75" s="537"/>
      <c r="Q75" s="536"/>
      <c r="S75" s="150" t="str">
        <f t="shared" si="1"/>
        <v/>
      </c>
      <c r="T75" s="150" t="str">
        <f t="shared" si="2"/>
        <v/>
      </c>
      <c r="U75" s="150" t="str">
        <f t="shared" si="3"/>
        <v/>
      </c>
      <c r="V75" s="150" t="str">
        <f t="shared" si="8"/>
        <v/>
      </c>
      <c r="W75" s="150" t="str">
        <f t="shared" si="4"/>
        <v/>
      </c>
      <c r="X75" s="150" t="str">
        <f t="shared" si="9"/>
        <v/>
      </c>
      <c r="Y75" s="220" t="str">
        <f t="shared" si="10"/>
        <v/>
      </c>
      <c r="Z75" s="365" t="str">
        <f t="shared" si="11"/>
        <v/>
      </c>
      <c r="AA75" s="219" t="str">
        <f t="shared" si="12"/>
        <v/>
      </c>
      <c r="AB75" s="217" t="str">
        <f t="shared" si="13"/>
        <v/>
      </c>
      <c r="AC75" s="220" t="str">
        <f t="shared" si="24"/>
        <v/>
      </c>
      <c r="AD75" s="218" t="str">
        <f t="shared" si="25"/>
        <v/>
      </c>
      <c r="AE75" s="219" t="str">
        <f t="shared" si="5"/>
        <v/>
      </c>
      <c r="AF75" s="217" t="str">
        <f t="shared" si="14"/>
        <v/>
      </c>
      <c r="AG75" s="258" t="str">
        <f t="shared" si="15"/>
        <v/>
      </c>
      <c r="AH75" s="220" t="str">
        <f t="shared" si="16"/>
        <v/>
      </c>
      <c r="AI75" s="218" t="str">
        <f t="shared" si="17"/>
        <v/>
      </c>
      <c r="AJ75" s="219" t="str">
        <f t="shared" si="18"/>
        <v/>
      </c>
      <c r="AK75" s="221" t="str">
        <f t="shared" si="19"/>
        <v/>
      </c>
      <c r="AL75" s="217" t="str">
        <f t="shared" si="20"/>
        <v/>
      </c>
      <c r="AM75" s="217" t="str">
        <f t="shared" si="21"/>
        <v/>
      </c>
      <c r="AO75" s="151" t="str">
        <f t="shared" si="6"/>
        <v/>
      </c>
      <c r="AP75" s="507" t="str">
        <f t="shared" si="22"/>
        <v/>
      </c>
      <c r="AZ75" s="151" t="str">
        <f t="shared" si="23"/>
        <v/>
      </c>
    </row>
    <row r="76" spans="2:52" ht="30" customHeight="1">
      <c r="B76" s="507">
        <v>57</v>
      </c>
      <c r="C76" s="872"/>
      <c r="D76" s="873"/>
      <c r="E76" s="507"/>
      <c r="F76" s="382"/>
      <c r="G76" s="451"/>
      <c r="H76" s="400" t="str">
        <f t="shared" si="0"/>
        <v/>
      </c>
      <c r="I76" s="409"/>
      <c r="J76" s="388"/>
      <c r="K76" s="388"/>
      <c r="L76" s="388"/>
      <c r="M76" s="388" t="str">
        <f t="shared" si="7"/>
        <v/>
      </c>
      <c r="N76" s="409"/>
      <c r="O76" s="409"/>
      <c r="P76" s="537"/>
      <c r="Q76" s="536"/>
      <c r="S76" s="150" t="str">
        <f t="shared" si="1"/>
        <v/>
      </c>
      <c r="T76" s="150" t="str">
        <f t="shared" si="2"/>
        <v/>
      </c>
      <c r="U76" s="150" t="str">
        <f t="shared" si="3"/>
        <v/>
      </c>
      <c r="V76" s="150" t="str">
        <f t="shared" si="8"/>
        <v/>
      </c>
      <c r="W76" s="150" t="str">
        <f t="shared" si="4"/>
        <v/>
      </c>
      <c r="X76" s="150" t="str">
        <f t="shared" si="9"/>
        <v/>
      </c>
      <c r="Y76" s="220" t="str">
        <f t="shared" si="10"/>
        <v/>
      </c>
      <c r="Z76" s="365" t="str">
        <f t="shared" si="11"/>
        <v/>
      </c>
      <c r="AA76" s="219" t="str">
        <f t="shared" si="12"/>
        <v/>
      </c>
      <c r="AB76" s="217" t="str">
        <f t="shared" si="13"/>
        <v/>
      </c>
      <c r="AC76" s="220" t="str">
        <f t="shared" si="24"/>
        <v/>
      </c>
      <c r="AD76" s="218" t="str">
        <f t="shared" si="25"/>
        <v/>
      </c>
      <c r="AE76" s="219" t="str">
        <f t="shared" si="5"/>
        <v/>
      </c>
      <c r="AF76" s="217" t="str">
        <f t="shared" si="14"/>
        <v/>
      </c>
      <c r="AG76" s="258" t="str">
        <f t="shared" si="15"/>
        <v/>
      </c>
      <c r="AH76" s="220" t="str">
        <f t="shared" si="16"/>
        <v/>
      </c>
      <c r="AI76" s="218" t="str">
        <f t="shared" si="17"/>
        <v/>
      </c>
      <c r="AJ76" s="219" t="str">
        <f t="shared" si="18"/>
        <v/>
      </c>
      <c r="AK76" s="221" t="str">
        <f t="shared" si="19"/>
        <v/>
      </c>
      <c r="AL76" s="217" t="str">
        <f t="shared" si="20"/>
        <v/>
      </c>
      <c r="AM76" s="217" t="str">
        <f t="shared" si="21"/>
        <v/>
      </c>
      <c r="AO76" s="151" t="str">
        <f t="shared" si="6"/>
        <v/>
      </c>
      <c r="AP76" s="507" t="str">
        <f t="shared" si="22"/>
        <v/>
      </c>
      <c r="AZ76" s="151" t="str">
        <f t="shared" si="23"/>
        <v/>
      </c>
    </row>
    <row r="77" spans="2:52" ht="30" customHeight="1">
      <c r="B77" s="507">
        <v>58</v>
      </c>
      <c r="C77" s="872"/>
      <c r="D77" s="873"/>
      <c r="E77" s="507"/>
      <c r="F77" s="382"/>
      <c r="G77" s="451"/>
      <c r="H77" s="400" t="str">
        <f t="shared" si="0"/>
        <v/>
      </c>
      <c r="I77" s="409"/>
      <c r="J77" s="388"/>
      <c r="K77" s="388"/>
      <c r="L77" s="388"/>
      <c r="M77" s="388" t="str">
        <f t="shared" si="7"/>
        <v/>
      </c>
      <c r="N77" s="409"/>
      <c r="O77" s="409"/>
      <c r="P77" s="537"/>
      <c r="Q77" s="536"/>
      <c r="S77" s="150" t="str">
        <f t="shared" si="1"/>
        <v/>
      </c>
      <c r="T77" s="150" t="str">
        <f t="shared" si="2"/>
        <v/>
      </c>
      <c r="U77" s="150" t="str">
        <f t="shared" si="3"/>
        <v/>
      </c>
      <c r="V77" s="150" t="str">
        <f t="shared" si="8"/>
        <v/>
      </c>
      <c r="W77" s="150" t="str">
        <f t="shared" si="4"/>
        <v/>
      </c>
      <c r="X77" s="150" t="str">
        <f t="shared" si="9"/>
        <v/>
      </c>
      <c r="Y77" s="220" t="str">
        <f t="shared" si="10"/>
        <v/>
      </c>
      <c r="Z77" s="365" t="str">
        <f t="shared" si="11"/>
        <v/>
      </c>
      <c r="AA77" s="219" t="str">
        <f t="shared" si="12"/>
        <v/>
      </c>
      <c r="AB77" s="217" t="str">
        <f t="shared" si="13"/>
        <v/>
      </c>
      <c r="AC77" s="220" t="str">
        <f t="shared" si="24"/>
        <v/>
      </c>
      <c r="AD77" s="218" t="str">
        <f t="shared" si="25"/>
        <v/>
      </c>
      <c r="AE77" s="219" t="str">
        <f t="shared" si="5"/>
        <v/>
      </c>
      <c r="AF77" s="217" t="str">
        <f t="shared" si="14"/>
        <v/>
      </c>
      <c r="AG77" s="258" t="str">
        <f t="shared" si="15"/>
        <v/>
      </c>
      <c r="AH77" s="220" t="str">
        <f t="shared" si="16"/>
        <v/>
      </c>
      <c r="AI77" s="218" t="str">
        <f t="shared" si="17"/>
        <v/>
      </c>
      <c r="AJ77" s="219" t="str">
        <f t="shared" si="18"/>
        <v/>
      </c>
      <c r="AK77" s="221" t="str">
        <f t="shared" si="19"/>
        <v/>
      </c>
      <c r="AL77" s="217" t="str">
        <f t="shared" si="20"/>
        <v/>
      </c>
      <c r="AM77" s="217" t="str">
        <f t="shared" si="21"/>
        <v/>
      </c>
      <c r="AO77" s="151" t="str">
        <f t="shared" si="6"/>
        <v/>
      </c>
      <c r="AP77" s="507" t="str">
        <f t="shared" si="22"/>
        <v/>
      </c>
      <c r="AZ77" s="151" t="str">
        <f t="shared" si="23"/>
        <v/>
      </c>
    </row>
    <row r="78" spans="2:52" ht="30" customHeight="1">
      <c r="B78" s="507">
        <v>59</v>
      </c>
      <c r="C78" s="872"/>
      <c r="D78" s="873"/>
      <c r="E78" s="507"/>
      <c r="F78" s="382"/>
      <c r="G78" s="451"/>
      <c r="H78" s="400" t="str">
        <f t="shared" si="0"/>
        <v/>
      </c>
      <c r="I78" s="409"/>
      <c r="J78" s="388"/>
      <c r="K78" s="388"/>
      <c r="L78" s="388"/>
      <c r="M78" s="388" t="str">
        <f t="shared" si="7"/>
        <v/>
      </c>
      <c r="N78" s="409"/>
      <c r="O78" s="409"/>
      <c r="P78" s="537"/>
      <c r="Q78" s="536"/>
      <c r="S78" s="150" t="str">
        <f t="shared" si="1"/>
        <v/>
      </c>
      <c r="T78" s="150" t="str">
        <f t="shared" si="2"/>
        <v/>
      </c>
      <c r="U78" s="150" t="str">
        <f t="shared" si="3"/>
        <v/>
      </c>
      <c r="V78" s="150" t="str">
        <f t="shared" si="8"/>
        <v/>
      </c>
      <c r="W78" s="150" t="str">
        <f t="shared" si="4"/>
        <v/>
      </c>
      <c r="X78" s="150" t="str">
        <f t="shared" si="9"/>
        <v/>
      </c>
      <c r="Y78" s="220" t="str">
        <f t="shared" si="10"/>
        <v/>
      </c>
      <c r="Z78" s="365" t="str">
        <f t="shared" si="11"/>
        <v/>
      </c>
      <c r="AA78" s="219" t="str">
        <f t="shared" si="12"/>
        <v/>
      </c>
      <c r="AB78" s="217" t="str">
        <f t="shared" si="13"/>
        <v/>
      </c>
      <c r="AC78" s="220" t="str">
        <f t="shared" si="24"/>
        <v/>
      </c>
      <c r="AD78" s="218" t="str">
        <f t="shared" si="25"/>
        <v/>
      </c>
      <c r="AE78" s="219" t="str">
        <f t="shared" si="5"/>
        <v/>
      </c>
      <c r="AF78" s="217" t="str">
        <f t="shared" si="14"/>
        <v/>
      </c>
      <c r="AG78" s="258" t="str">
        <f t="shared" si="15"/>
        <v/>
      </c>
      <c r="AH78" s="220" t="str">
        <f t="shared" si="16"/>
        <v/>
      </c>
      <c r="AI78" s="218" t="str">
        <f t="shared" si="17"/>
        <v/>
      </c>
      <c r="AJ78" s="219" t="str">
        <f t="shared" si="18"/>
        <v/>
      </c>
      <c r="AK78" s="221" t="str">
        <f t="shared" si="19"/>
        <v/>
      </c>
      <c r="AL78" s="217" t="str">
        <f t="shared" si="20"/>
        <v/>
      </c>
      <c r="AM78" s="217" t="str">
        <f t="shared" si="21"/>
        <v/>
      </c>
      <c r="AO78" s="151" t="str">
        <f t="shared" si="6"/>
        <v/>
      </c>
      <c r="AP78" s="507" t="str">
        <f t="shared" si="22"/>
        <v/>
      </c>
      <c r="AZ78" s="151" t="str">
        <f t="shared" si="23"/>
        <v/>
      </c>
    </row>
    <row r="79" spans="2:52" ht="30" customHeight="1">
      <c r="B79" s="507">
        <v>60</v>
      </c>
      <c r="C79" s="872"/>
      <c r="D79" s="873"/>
      <c r="E79" s="507"/>
      <c r="F79" s="382"/>
      <c r="G79" s="451"/>
      <c r="H79" s="400" t="str">
        <f t="shared" si="0"/>
        <v/>
      </c>
      <c r="I79" s="409"/>
      <c r="J79" s="388"/>
      <c r="K79" s="388"/>
      <c r="L79" s="388"/>
      <c r="M79" s="388" t="str">
        <f t="shared" si="7"/>
        <v/>
      </c>
      <c r="N79" s="409"/>
      <c r="O79" s="409"/>
      <c r="P79" s="537"/>
      <c r="Q79" s="536"/>
      <c r="S79" s="150" t="str">
        <f t="shared" si="1"/>
        <v/>
      </c>
      <c r="T79" s="150" t="str">
        <f t="shared" si="2"/>
        <v/>
      </c>
      <c r="U79" s="150" t="str">
        <f t="shared" si="3"/>
        <v/>
      </c>
      <c r="V79" s="150" t="str">
        <f t="shared" si="8"/>
        <v/>
      </c>
      <c r="W79" s="150" t="str">
        <f t="shared" si="4"/>
        <v/>
      </c>
      <c r="X79" s="150" t="str">
        <f t="shared" si="9"/>
        <v/>
      </c>
      <c r="Y79" s="220" t="str">
        <f t="shared" si="10"/>
        <v/>
      </c>
      <c r="Z79" s="365" t="str">
        <f t="shared" si="11"/>
        <v/>
      </c>
      <c r="AA79" s="219" t="str">
        <f t="shared" si="12"/>
        <v/>
      </c>
      <c r="AB79" s="217" t="str">
        <f t="shared" si="13"/>
        <v/>
      </c>
      <c r="AC79" s="220" t="str">
        <f t="shared" si="24"/>
        <v/>
      </c>
      <c r="AD79" s="218" t="str">
        <f t="shared" si="25"/>
        <v/>
      </c>
      <c r="AE79" s="219" t="str">
        <f t="shared" si="5"/>
        <v/>
      </c>
      <c r="AF79" s="217" t="str">
        <f t="shared" si="14"/>
        <v/>
      </c>
      <c r="AG79" s="258" t="str">
        <f t="shared" si="15"/>
        <v/>
      </c>
      <c r="AH79" s="220" t="str">
        <f t="shared" si="16"/>
        <v/>
      </c>
      <c r="AI79" s="218" t="str">
        <f t="shared" si="17"/>
        <v/>
      </c>
      <c r="AJ79" s="219" t="str">
        <f t="shared" si="18"/>
        <v/>
      </c>
      <c r="AK79" s="221" t="str">
        <f t="shared" si="19"/>
        <v/>
      </c>
      <c r="AL79" s="217" t="str">
        <f t="shared" si="20"/>
        <v/>
      </c>
      <c r="AM79" s="217" t="str">
        <f t="shared" si="21"/>
        <v/>
      </c>
      <c r="AO79" s="151" t="str">
        <f t="shared" si="6"/>
        <v/>
      </c>
      <c r="AP79" s="507" t="str">
        <f t="shared" si="22"/>
        <v/>
      </c>
      <c r="AZ79" s="151" t="str">
        <f t="shared" si="23"/>
        <v/>
      </c>
    </row>
    <row r="80" spans="2:52" ht="30" customHeight="1">
      <c r="B80" s="507">
        <v>61</v>
      </c>
      <c r="C80" s="872"/>
      <c r="D80" s="873"/>
      <c r="E80" s="507"/>
      <c r="F80" s="382"/>
      <c r="G80" s="451"/>
      <c r="H80" s="400" t="str">
        <f t="shared" si="0"/>
        <v/>
      </c>
      <c r="I80" s="409"/>
      <c r="J80" s="388"/>
      <c r="K80" s="388"/>
      <c r="L80" s="388"/>
      <c r="M80" s="388" t="str">
        <f t="shared" si="7"/>
        <v/>
      </c>
      <c r="N80" s="409"/>
      <c r="O80" s="409"/>
      <c r="P80" s="537"/>
      <c r="Q80" s="536"/>
      <c r="S80" s="150" t="str">
        <f t="shared" si="1"/>
        <v/>
      </c>
      <c r="T80" s="150" t="str">
        <f t="shared" si="2"/>
        <v/>
      </c>
      <c r="U80" s="150" t="str">
        <f t="shared" si="3"/>
        <v/>
      </c>
      <c r="V80" s="150" t="str">
        <f t="shared" si="8"/>
        <v/>
      </c>
      <c r="W80" s="150" t="str">
        <f t="shared" si="4"/>
        <v/>
      </c>
      <c r="X80" s="150" t="str">
        <f t="shared" si="9"/>
        <v/>
      </c>
      <c r="Y80" s="220" t="str">
        <f t="shared" si="10"/>
        <v/>
      </c>
      <c r="Z80" s="365" t="str">
        <f t="shared" si="11"/>
        <v/>
      </c>
      <c r="AA80" s="219" t="str">
        <f t="shared" si="12"/>
        <v/>
      </c>
      <c r="AB80" s="217" t="str">
        <f t="shared" si="13"/>
        <v/>
      </c>
      <c r="AC80" s="220" t="str">
        <f t="shared" si="24"/>
        <v/>
      </c>
      <c r="AD80" s="218" t="str">
        <f t="shared" si="25"/>
        <v/>
      </c>
      <c r="AE80" s="219" t="str">
        <f t="shared" si="5"/>
        <v/>
      </c>
      <c r="AF80" s="217" t="str">
        <f t="shared" si="14"/>
        <v/>
      </c>
      <c r="AG80" s="258" t="str">
        <f t="shared" si="15"/>
        <v/>
      </c>
      <c r="AH80" s="220" t="str">
        <f t="shared" si="16"/>
        <v/>
      </c>
      <c r="AI80" s="218" t="str">
        <f t="shared" si="17"/>
        <v/>
      </c>
      <c r="AJ80" s="219" t="str">
        <f t="shared" si="18"/>
        <v/>
      </c>
      <c r="AK80" s="221" t="str">
        <f t="shared" si="19"/>
        <v/>
      </c>
      <c r="AL80" s="217" t="str">
        <f t="shared" si="20"/>
        <v/>
      </c>
      <c r="AM80" s="217" t="str">
        <f t="shared" si="21"/>
        <v/>
      </c>
      <c r="AO80" s="151" t="str">
        <f t="shared" si="6"/>
        <v/>
      </c>
      <c r="AP80" s="507" t="str">
        <f t="shared" si="22"/>
        <v/>
      </c>
      <c r="AZ80" s="151" t="str">
        <f t="shared" si="23"/>
        <v/>
      </c>
    </row>
    <row r="81" spans="2:52" ht="30" customHeight="1">
      <c r="B81" s="507">
        <v>62</v>
      </c>
      <c r="C81" s="872"/>
      <c r="D81" s="873"/>
      <c r="E81" s="507"/>
      <c r="F81" s="382"/>
      <c r="G81" s="451"/>
      <c r="H81" s="400" t="str">
        <f t="shared" si="0"/>
        <v/>
      </c>
      <c r="I81" s="409"/>
      <c r="J81" s="388"/>
      <c r="K81" s="388"/>
      <c r="L81" s="388"/>
      <c r="M81" s="388" t="str">
        <f t="shared" si="7"/>
        <v/>
      </c>
      <c r="N81" s="409"/>
      <c r="O81" s="409"/>
      <c r="P81" s="537"/>
      <c r="Q81" s="536"/>
      <c r="S81" s="150" t="str">
        <f t="shared" si="1"/>
        <v/>
      </c>
      <c r="T81" s="150" t="str">
        <f t="shared" si="2"/>
        <v/>
      </c>
      <c r="U81" s="150" t="str">
        <f t="shared" si="3"/>
        <v/>
      </c>
      <c r="V81" s="150" t="str">
        <f t="shared" si="8"/>
        <v/>
      </c>
      <c r="W81" s="150" t="str">
        <f t="shared" si="4"/>
        <v/>
      </c>
      <c r="X81" s="150" t="str">
        <f t="shared" si="9"/>
        <v/>
      </c>
      <c r="Y81" s="220" t="str">
        <f t="shared" si="10"/>
        <v/>
      </c>
      <c r="Z81" s="365" t="str">
        <f t="shared" si="11"/>
        <v/>
      </c>
      <c r="AA81" s="219" t="str">
        <f t="shared" si="12"/>
        <v/>
      </c>
      <c r="AB81" s="217" t="str">
        <f t="shared" si="13"/>
        <v/>
      </c>
      <c r="AC81" s="220" t="str">
        <f t="shared" si="24"/>
        <v/>
      </c>
      <c r="AD81" s="218" t="str">
        <f t="shared" si="25"/>
        <v/>
      </c>
      <c r="AE81" s="219" t="str">
        <f t="shared" si="5"/>
        <v/>
      </c>
      <c r="AF81" s="217" t="str">
        <f t="shared" si="14"/>
        <v/>
      </c>
      <c r="AG81" s="258" t="str">
        <f t="shared" si="15"/>
        <v/>
      </c>
      <c r="AH81" s="220" t="str">
        <f t="shared" si="16"/>
        <v/>
      </c>
      <c r="AI81" s="218" t="str">
        <f t="shared" si="17"/>
        <v/>
      </c>
      <c r="AJ81" s="219" t="str">
        <f t="shared" si="18"/>
        <v/>
      </c>
      <c r="AK81" s="221" t="str">
        <f t="shared" si="19"/>
        <v/>
      </c>
      <c r="AL81" s="217" t="str">
        <f t="shared" si="20"/>
        <v/>
      </c>
      <c r="AM81" s="217" t="str">
        <f t="shared" si="21"/>
        <v/>
      </c>
      <c r="AO81" s="151" t="str">
        <f t="shared" si="6"/>
        <v/>
      </c>
      <c r="AP81" s="507" t="str">
        <f t="shared" si="22"/>
        <v/>
      </c>
      <c r="AZ81" s="151" t="str">
        <f t="shared" si="23"/>
        <v/>
      </c>
    </row>
    <row r="82" spans="2:52" ht="30" customHeight="1">
      <c r="B82" s="507">
        <v>63</v>
      </c>
      <c r="C82" s="872"/>
      <c r="D82" s="873"/>
      <c r="E82" s="507"/>
      <c r="F82" s="382"/>
      <c r="G82" s="451"/>
      <c r="H82" s="400" t="str">
        <f t="shared" si="0"/>
        <v/>
      </c>
      <c r="I82" s="409"/>
      <c r="J82" s="388"/>
      <c r="K82" s="388"/>
      <c r="L82" s="388"/>
      <c r="M82" s="388" t="str">
        <f t="shared" si="7"/>
        <v/>
      </c>
      <c r="N82" s="409"/>
      <c r="O82" s="409"/>
      <c r="P82" s="537"/>
      <c r="Q82" s="536"/>
      <c r="S82" s="150" t="str">
        <f t="shared" si="1"/>
        <v/>
      </c>
      <c r="T82" s="150" t="str">
        <f t="shared" si="2"/>
        <v/>
      </c>
      <c r="U82" s="150" t="str">
        <f t="shared" si="3"/>
        <v/>
      </c>
      <c r="V82" s="150" t="str">
        <f t="shared" si="8"/>
        <v/>
      </c>
      <c r="W82" s="150" t="str">
        <f t="shared" si="4"/>
        <v/>
      </c>
      <c r="X82" s="150" t="str">
        <f t="shared" si="9"/>
        <v/>
      </c>
      <c r="Y82" s="220" t="str">
        <f t="shared" si="10"/>
        <v/>
      </c>
      <c r="Z82" s="365" t="str">
        <f t="shared" si="11"/>
        <v/>
      </c>
      <c r="AA82" s="219" t="str">
        <f t="shared" si="12"/>
        <v/>
      </c>
      <c r="AB82" s="217" t="str">
        <f t="shared" si="13"/>
        <v/>
      </c>
      <c r="AC82" s="220" t="str">
        <f t="shared" si="24"/>
        <v/>
      </c>
      <c r="AD82" s="218" t="str">
        <f t="shared" si="25"/>
        <v/>
      </c>
      <c r="AE82" s="219" t="str">
        <f t="shared" si="5"/>
        <v/>
      </c>
      <c r="AF82" s="217" t="str">
        <f t="shared" si="14"/>
        <v/>
      </c>
      <c r="AG82" s="258" t="str">
        <f t="shared" si="15"/>
        <v/>
      </c>
      <c r="AH82" s="220" t="str">
        <f t="shared" si="16"/>
        <v/>
      </c>
      <c r="AI82" s="218" t="str">
        <f t="shared" si="17"/>
        <v/>
      </c>
      <c r="AJ82" s="219" t="str">
        <f t="shared" si="18"/>
        <v/>
      </c>
      <c r="AK82" s="221" t="str">
        <f t="shared" si="19"/>
        <v/>
      </c>
      <c r="AL82" s="217" t="str">
        <f t="shared" si="20"/>
        <v/>
      </c>
      <c r="AM82" s="217" t="str">
        <f t="shared" si="21"/>
        <v/>
      </c>
      <c r="AO82" s="151" t="str">
        <f t="shared" si="6"/>
        <v/>
      </c>
      <c r="AP82" s="507" t="str">
        <f t="shared" si="22"/>
        <v/>
      </c>
      <c r="AZ82" s="151" t="str">
        <f t="shared" si="23"/>
        <v/>
      </c>
    </row>
    <row r="83" spans="2:52" ht="30" customHeight="1">
      <c r="B83" s="507">
        <v>64</v>
      </c>
      <c r="C83" s="872"/>
      <c r="D83" s="873"/>
      <c r="E83" s="507"/>
      <c r="F83" s="382"/>
      <c r="G83" s="451"/>
      <c r="H83" s="400" t="str">
        <f t="shared" si="0"/>
        <v/>
      </c>
      <c r="I83" s="409"/>
      <c r="J83" s="388"/>
      <c r="K83" s="388"/>
      <c r="L83" s="388"/>
      <c r="M83" s="388" t="str">
        <f t="shared" si="7"/>
        <v/>
      </c>
      <c r="N83" s="409"/>
      <c r="O83" s="409"/>
      <c r="P83" s="537"/>
      <c r="Q83" s="536"/>
      <c r="S83" s="150" t="str">
        <f t="shared" si="1"/>
        <v/>
      </c>
      <c r="T83" s="150" t="str">
        <f t="shared" si="2"/>
        <v/>
      </c>
      <c r="U83" s="150" t="str">
        <f t="shared" si="3"/>
        <v/>
      </c>
      <c r="V83" s="150" t="str">
        <f t="shared" si="8"/>
        <v/>
      </c>
      <c r="W83" s="150" t="str">
        <f t="shared" si="4"/>
        <v/>
      </c>
      <c r="X83" s="150" t="str">
        <f t="shared" si="9"/>
        <v/>
      </c>
      <c r="Y83" s="220" t="str">
        <f t="shared" si="10"/>
        <v/>
      </c>
      <c r="Z83" s="365" t="str">
        <f t="shared" si="11"/>
        <v/>
      </c>
      <c r="AA83" s="219" t="str">
        <f t="shared" si="12"/>
        <v/>
      </c>
      <c r="AB83" s="217" t="str">
        <f t="shared" si="13"/>
        <v/>
      </c>
      <c r="AC83" s="220" t="str">
        <f t="shared" si="24"/>
        <v/>
      </c>
      <c r="AD83" s="218" t="str">
        <f t="shared" si="25"/>
        <v/>
      </c>
      <c r="AE83" s="219" t="str">
        <f t="shared" si="5"/>
        <v/>
      </c>
      <c r="AF83" s="217" t="str">
        <f t="shared" si="14"/>
        <v/>
      </c>
      <c r="AG83" s="258" t="str">
        <f t="shared" si="15"/>
        <v/>
      </c>
      <c r="AH83" s="220" t="str">
        <f t="shared" si="16"/>
        <v/>
      </c>
      <c r="AI83" s="218" t="str">
        <f t="shared" si="17"/>
        <v/>
      </c>
      <c r="AJ83" s="219" t="str">
        <f t="shared" si="18"/>
        <v/>
      </c>
      <c r="AK83" s="221" t="str">
        <f t="shared" si="19"/>
        <v/>
      </c>
      <c r="AL83" s="217" t="str">
        <f t="shared" si="20"/>
        <v/>
      </c>
      <c r="AM83" s="217" t="str">
        <f t="shared" si="21"/>
        <v/>
      </c>
      <c r="AO83" s="151" t="str">
        <f t="shared" si="6"/>
        <v/>
      </c>
      <c r="AP83" s="507" t="str">
        <f t="shared" si="22"/>
        <v/>
      </c>
      <c r="AZ83" s="151" t="str">
        <f t="shared" si="23"/>
        <v/>
      </c>
    </row>
    <row r="84" spans="2:52" ht="30" customHeight="1">
      <c r="B84" s="507">
        <v>65</v>
      </c>
      <c r="C84" s="872"/>
      <c r="D84" s="873"/>
      <c r="E84" s="507"/>
      <c r="F84" s="378"/>
      <c r="G84" s="451"/>
      <c r="H84" s="400" t="str">
        <f t="shared" ref="H84:H104" si="26">IF(F84="","",IF(OR(G84="有機JAS認証書",G84="国補助事業書類",G84="実測書類"),F84,ROUNDDOWN(F84*(1-(IF(E84="畑",$L$3,$L$4))),2)))</f>
        <v/>
      </c>
      <c r="I84" s="409"/>
      <c r="J84" s="388"/>
      <c r="K84" s="388"/>
      <c r="L84" s="388"/>
      <c r="M84" s="388" t="str">
        <f t="shared" si="7"/>
        <v/>
      </c>
      <c r="N84" s="409"/>
      <c r="O84" s="409"/>
      <c r="P84" s="537"/>
      <c r="Q84" s="536"/>
      <c r="S84" s="150" t="str">
        <f t="shared" ref="S84:S104" si="27">IF(I84="","",I84)</f>
        <v/>
      </c>
      <c r="T84" s="150" t="str">
        <f t="shared" ref="T84:T104" si="28">IF(I84="","",EDATE(I84,12)-1)</f>
        <v/>
      </c>
      <c r="U84" s="150" t="str">
        <f t="shared" ref="U84:U104" si="29">IF(I84="","",EDATE(I84,12))</f>
        <v/>
      </c>
      <c r="V84" s="150" t="str">
        <f t="shared" si="8"/>
        <v/>
      </c>
      <c r="W84" s="150" t="str">
        <f t="shared" ref="W84:W104" si="30">IF(I84="","",EDATE(I84,24))</f>
        <v/>
      </c>
      <c r="X84" s="150" t="str">
        <f t="shared" si="9"/>
        <v/>
      </c>
      <c r="Y84" s="220" t="str">
        <f t="shared" si="10"/>
        <v/>
      </c>
      <c r="Z84" s="365" t="str">
        <f t="shared" si="11"/>
        <v/>
      </c>
      <c r="AA84" s="219" t="str">
        <f t="shared" si="12"/>
        <v/>
      </c>
      <c r="AB84" s="217" t="str">
        <f t="shared" si="13"/>
        <v/>
      </c>
      <c r="AC84" s="220" t="str">
        <f t="shared" si="24"/>
        <v/>
      </c>
      <c r="AD84" s="218" t="str">
        <f t="shared" si="25"/>
        <v/>
      </c>
      <c r="AE84" s="219" t="str">
        <f t="shared" ref="AE84:AE104" si="31">IF(I84="","",IF(AND(AC84="○",AD84="○",AB84=""),"◎","×"))</f>
        <v/>
      </c>
      <c r="AF84" s="217" t="str">
        <f t="shared" si="14"/>
        <v/>
      </c>
      <c r="AG84" s="258" t="str">
        <f t="shared" si="15"/>
        <v/>
      </c>
      <c r="AH84" s="220" t="str">
        <f t="shared" si="16"/>
        <v/>
      </c>
      <c r="AI84" s="218" t="str">
        <f t="shared" si="17"/>
        <v/>
      </c>
      <c r="AJ84" s="219" t="str">
        <f t="shared" si="18"/>
        <v/>
      </c>
      <c r="AK84" s="221" t="str">
        <f t="shared" si="19"/>
        <v/>
      </c>
      <c r="AL84" s="217" t="str">
        <f t="shared" si="20"/>
        <v/>
      </c>
      <c r="AM84" s="217" t="str">
        <f t="shared" si="21"/>
        <v/>
      </c>
      <c r="AO84" s="151" t="str">
        <f t="shared" ref="AO84:AO104" si="32">IF($AZ84="","",IF(AND($AZ84="３年目中",BB84=""),"転換完了",$AZ84))</f>
        <v/>
      </c>
      <c r="AP84" s="507" t="str">
        <f t="shared" si="22"/>
        <v/>
      </c>
      <c r="AZ84" s="151" t="str">
        <f t="shared" si="23"/>
        <v/>
      </c>
    </row>
    <row r="85" spans="2:52" ht="30" customHeight="1">
      <c r="B85" s="507">
        <v>66</v>
      </c>
      <c r="C85" s="872"/>
      <c r="D85" s="873"/>
      <c r="E85" s="507"/>
      <c r="F85" s="378"/>
      <c r="G85" s="451"/>
      <c r="H85" s="400" t="str">
        <f t="shared" si="26"/>
        <v/>
      </c>
      <c r="I85" s="409"/>
      <c r="J85" s="388"/>
      <c r="K85" s="388"/>
      <c r="L85" s="388"/>
      <c r="M85" s="388" t="str">
        <f t="shared" ref="M85:M104" si="33">IF(I85="","",IF(AND(J85="新規",I85&gt;=DATE(2026,1,8),I85&lt;=DATE(2027,3,31)),"○","×"))</f>
        <v/>
      </c>
      <c r="N85" s="409"/>
      <c r="O85" s="409"/>
      <c r="P85" s="537"/>
      <c r="Q85" s="536"/>
      <c r="S85" s="150" t="str">
        <f t="shared" si="27"/>
        <v/>
      </c>
      <c r="T85" s="150" t="str">
        <f t="shared" si="28"/>
        <v/>
      </c>
      <c r="U85" s="150" t="str">
        <f t="shared" si="29"/>
        <v/>
      </c>
      <c r="V85" s="150" t="str">
        <f t="shared" ref="V85:V91" si="34">IF($I85="","",EDATE($I85,24)-1)</f>
        <v/>
      </c>
      <c r="W85" s="150" t="str">
        <f t="shared" si="30"/>
        <v/>
      </c>
      <c r="X85" s="150" t="str">
        <f t="shared" ref="X85:X91" si="35">IF($I85="","",EDATE($I85,36)-1)</f>
        <v/>
      </c>
      <c r="Y85" s="220" t="str">
        <f t="shared" ref="Y85:Y104" si="36">IF(S85="","",IF(S85&gt;=DATE(2025,4,2),"○","×"))</f>
        <v/>
      </c>
      <c r="Z85" s="365" t="str">
        <f t="shared" ref="Z85:Z104" si="37">IF(S85="","",IF(S85&lt;=DATE(2027,3,31),"○","×"))</f>
        <v/>
      </c>
      <c r="AA85" s="219" t="str">
        <f t="shared" ref="AA85:AA104" si="38">IF(J85="","",IF(J85="既存","○","×"))</f>
        <v/>
      </c>
      <c r="AB85" s="217" t="str">
        <f t="shared" ref="AB85:AB104" si="39">IF(Y85="","",IF(AND(Y85="○",Z85="○",AA85="○"),"◎",IF(AND(M85="○",AA85="×"),"国","")))</f>
        <v/>
      </c>
      <c r="AC85" s="220" t="str">
        <f t="shared" si="24"/>
        <v/>
      </c>
      <c r="AD85" s="218" t="str">
        <f t="shared" si="25"/>
        <v/>
      </c>
      <c r="AE85" s="219" t="str">
        <f t="shared" si="31"/>
        <v/>
      </c>
      <c r="AF85" s="217" t="str">
        <f t="shared" ref="AF85:AF104" si="40">IF(N85="あり","国交付済",IF(P85="あり","交付済",IF(I85="","",IF(AE85="◎","◎","×"))))</f>
        <v/>
      </c>
      <c r="AG85" s="258" t="str">
        <f t="shared" ref="AG85:AG104" si="41">_xlfn.IFS(AND(AF85="◎",AA85="×"),"◎新",AND(AF85="◎",AA85="○"),"◎既存",NOT(AF85="◎"),"")</f>
        <v/>
      </c>
      <c r="AH85" s="220" t="str">
        <f t="shared" ref="AH85:AH104" si="42">IF(W85="","",IF(W85&gt;=DATE(2025,4,2),"○","×"))</f>
        <v/>
      </c>
      <c r="AI85" s="218" t="str">
        <f t="shared" ref="AI85:AI104" si="43">IF(W85="","",IF(W85&lt;=DATE(2027,3,31),"○","×"))</f>
        <v/>
      </c>
      <c r="AJ85" s="219" t="str">
        <f t="shared" ref="AJ85:AJ104" si="44">IF(V85="","",IF(AND(AH85="○",AI85="○",AE85="×"),"◎","×"))</f>
        <v/>
      </c>
      <c r="AK85" s="221" t="str">
        <f t="shared" ref="AK85:AK104" si="45">IF(K85="多年生","○","")</f>
        <v/>
      </c>
      <c r="AL85" s="217" t="str">
        <f t="shared" ref="AL85:AL104" si="46">IF(Q85="あり","交付済",IF(AJ85="","",IF(AND(AJ85="◎",AK85="○"),"◎","×")))</f>
        <v/>
      </c>
      <c r="AM85" s="217" t="str">
        <f t="shared" ref="AM85:AM104" si="47">_xlfn.IFS(AND(AL85="◎",AA85="×"),"◎新",AND(AL85="◎",AA85="○"),"◎既存",NOT(AL85="◎"),"")</f>
        <v/>
      </c>
      <c r="AO85" s="151" t="str">
        <f t="shared" si="32"/>
        <v/>
      </c>
      <c r="AP85" s="507" t="str">
        <f t="shared" ref="AP85:AP104" si="48">IF(I85="","",_xlfn.DAYS("R9.3.31",I85))</f>
        <v/>
      </c>
      <c r="AZ85" s="151" t="str">
        <f t="shared" ref="AZ85:AZ104" si="49">IF(AP85="","",IF(AP85&lt;365,"１年目中",IF(AP85&lt;=730,"２年目中",IF(AP85&lt;=1095,"３年目中","転換完了"))))</f>
        <v/>
      </c>
    </row>
    <row r="86" spans="2:52" ht="30" customHeight="1">
      <c r="B86" s="507">
        <v>67</v>
      </c>
      <c r="C86" s="872"/>
      <c r="D86" s="873"/>
      <c r="E86" s="507"/>
      <c r="F86" s="378"/>
      <c r="G86" s="451"/>
      <c r="H86" s="400" t="str">
        <f t="shared" si="26"/>
        <v/>
      </c>
      <c r="I86" s="409"/>
      <c r="J86" s="388"/>
      <c r="K86" s="388"/>
      <c r="L86" s="388"/>
      <c r="M86" s="388" t="str">
        <f t="shared" si="33"/>
        <v/>
      </c>
      <c r="N86" s="409"/>
      <c r="O86" s="409"/>
      <c r="P86" s="537"/>
      <c r="Q86" s="536"/>
      <c r="S86" s="150" t="str">
        <f t="shared" si="27"/>
        <v/>
      </c>
      <c r="T86" s="150" t="str">
        <f t="shared" si="28"/>
        <v/>
      </c>
      <c r="U86" s="150" t="str">
        <f t="shared" si="29"/>
        <v/>
      </c>
      <c r="V86" s="150" t="str">
        <f t="shared" si="34"/>
        <v/>
      </c>
      <c r="W86" s="150" t="str">
        <f t="shared" si="30"/>
        <v/>
      </c>
      <c r="X86" s="150" t="str">
        <f t="shared" si="35"/>
        <v/>
      </c>
      <c r="Y86" s="220" t="str">
        <f t="shared" si="36"/>
        <v/>
      </c>
      <c r="Z86" s="365" t="str">
        <f t="shared" si="37"/>
        <v/>
      </c>
      <c r="AA86" s="219" t="str">
        <f t="shared" si="38"/>
        <v/>
      </c>
      <c r="AB86" s="217" t="str">
        <f t="shared" si="39"/>
        <v/>
      </c>
      <c r="AC86" s="220" t="str">
        <f t="shared" ref="AC86:AC104" si="50">IF(U86="","",IF(U86&gt;=DATE(2025,4,2),"○","×"))</f>
        <v/>
      </c>
      <c r="AD86" s="218" t="str">
        <f t="shared" ref="AD86:AD104" si="51">IF(U86="","",IF(U86&lt;=DATE(2027,3,31),"○","×"))</f>
        <v/>
      </c>
      <c r="AE86" s="219" t="str">
        <f t="shared" si="31"/>
        <v/>
      </c>
      <c r="AF86" s="217" t="str">
        <f t="shared" si="40"/>
        <v/>
      </c>
      <c r="AG86" s="258" t="str">
        <f t="shared" si="41"/>
        <v/>
      </c>
      <c r="AH86" s="220" t="str">
        <f t="shared" si="42"/>
        <v/>
      </c>
      <c r="AI86" s="218" t="str">
        <f t="shared" si="43"/>
        <v/>
      </c>
      <c r="AJ86" s="219" t="str">
        <f t="shared" si="44"/>
        <v/>
      </c>
      <c r="AK86" s="221" t="str">
        <f t="shared" si="45"/>
        <v/>
      </c>
      <c r="AL86" s="217" t="str">
        <f t="shared" si="46"/>
        <v/>
      </c>
      <c r="AM86" s="217" t="str">
        <f t="shared" si="47"/>
        <v/>
      </c>
      <c r="AO86" s="151" t="str">
        <f t="shared" si="32"/>
        <v/>
      </c>
      <c r="AP86" s="507" t="str">
        <f t="shared" si="48"/>
        <v/>
      </c>
      <c r="AZ86" s="151" t="str">
        <f t="shared" si="49"/>
        <v/>
      </c>
    </row>
    <row r="87" spans="2:52" ht="30" customHeight="1">
      <c r="B87" s="507">
        <v>68</v>
      </c>
      <c r="C87" s="872"/>
      <c r="D87" s="873"/>
      <c r="E87" s="507"/>
      <c r="F87" s="378"/>
      <c r="G87" s="451"/>
      <c r="H87" s="400" t="str">
        <f t="shared" si="26"/>
        <v/>
      </c>
      <c r="I87" s="409"/>
      <c r="J87" s="388"/>
      <c r="K87" s="388"/>
      <c r="L87" s="388"/>
      <c r="M87" s="388" t="str">
        <f t="shared" si="33"/>
        <v/>
      </c>
      <c r="N87" s="409"/>
      <c r="O87" s="409"/>
      <c r="P87" s="537"/>
      <c r="Q87" s="536"/>
      <c r="S87" s="150" t="str">
        <f t="shared" si="27"/>
        <v/>
      </c>
      <c r="T87" s="150" t="str">
        <f t="shared" si="28"/>
        <v/>
      </c>
      <c r="U87" s="150" t="str">
        <f t="shared" si="29"/>
        <v/>
      </c>
      <c r="V87" s="150" t="str">
        <f t="shared" si="34"/>
        <v/>
      </c>
      <c r="W87" s="150" t="str">
        <f t="shared" si="30"/>
        <v/>
      </c>
      <c r="X87" s="150" t="str">
        <f t="shared" si="35"/>
        <v/>
      </c>
      <c r="Y87" s="220" t="str">
        <f t="shared" si="36"/>
        <v/>
      </c>
      <c r="Z87" s="365" t="str">
        <f t="shared" si="37"/>
        <v/>
      </c>
      <c r="AA87" s="219" t="str">
        <f t="shared" si="38"/>
        <v/>
      </c>
      <c r="AB87" s="217" t="str">
        <f t="shared" si="39"/>
        <v/>
      </c>
      <c r="AC87" s="220" t="str">
        <f t="shared" si="50"/>
        <v/>
      </c>
      <c r="AD87" s="218" t="str">
        <f t="shared" si="51"/>
        <v/>
      </c>
      <c r="AE87" s="219" t="str">
        <f t="shared" si="31"/>
        <v/>
      </c>
      <c r="AF87" s="217" t="str">
        <f t="shared" si="40"/>
        <v/>
      </c>
      <c r="AG87" s="258" t="str">
        <f t="shared" si="41"/>
        <v/>
      </c>
      <c r="AH87" s="220" t="str">
        <f t="shared" si="42"/>
        <v/>
      </c>
      <c r="AI87" s="218" t="str">
        <f t="shared" si="43"/>
        <v/>
      </c>
      <c r="AJ87" s="219" t="str">
        <f t="shared" si="44"/>
        <v/>
      </c>
      <c r="AK87" s="221" t="str">
        <f t="shared" si="45"/>
        <v/>
      </c>
      <c r="AL87" s="217" t="str">
        <f t="shared" si="46"/>
        <v/>
      </c>
      <c r="AM87" s="217" t="str">
        <f t="shared" si="47"/>
        <v/>
      </c>
      <c r="AO87" s="151" t="str">
        <f t="shared" si="32"/>
        <v/>
      </c>
      <c r="AP87" s="507" t="str">
        <f t="shared" si="48"/>
        <v/>
      </c>
      <c r="AZ87" s="151" t="str">
        <f t="shared" si="49"/>
        <v/>
      </c>
    </row>
    <row r="88" spans="2:52" ht="30" customHeight="1">
      <c r="B88" s="507">
        <v>69</v>
      </c>
      <c r="C88" s="872"/>
      <c r="D88" s="873"/>
      <c r="E88" s="507"/>
      <c r="F88" s="378"/>
      <c r="G88" s="451"/>
      <c r="H88" s="400" t="str">
        <f t="shared" si="26"/>
        <v/>
      </c>
      <c r="I88" s="409"/>
      <c r="J88" s="388"/>
      <c r="K88" s="388"/>
      <c r="L88" s="388"/>
      <c r="M88" s="388" t="str">
        <f t="shared" si="33"/>
        <v/>
      </c>
      <c r="N88" s="409"/>
      <c r="O88" s="409"/>
      <c r="P88" s="537"/>
      <c r="Q88" s="536"/>
      <c r="S88" s="150" t="str">
        <f t="shared" si="27"/>
        <v/>
      </c>
      <c r="T88" s="150" t="str">
        <f t="shared" si="28"/>
        <v/>
      </c>
      <c r="U88" s="150" t="str">
        <f t="shared" si="29"/>
        <v/>
      </c>
      <c r="V88" s="150" t="str">
        <f t="shared" si="34"/>
        <v/>
      </c>
      <c r="W88" s="150" t="str">
        <f t="shared" si="30"/>
        <v/>
      </c>
      <c r="X88" s="150" t="str">
        <f t="shared" si="35"/>
        <v/>
      </c>
      <c r="Y88" s="220" t="str">
        <f t="shared" si="36"/>
        <v/>
      </c>
      <c r="Z88" s="365" t="str">
        <f t="shared" si="37"/>
        <v/>
      </c>
      <c r="AA88" s="219" t="str">
        <f t="shared" si="38"/>
        <v/>
      </c>
      <c r="AB88" s="217" t="str">
        <f t="shared" si="39"/>
        <v/>
      </c>
      <c r="AC88" s="220" t="str">
        <f t="shared" si="50"/>
        <v/>
      </c>
      <c r="AD88" s="218" t="str">
        <f t="shared" si="51"/>
        <v/>
      </c>
      <c r="AE88" s="219" t="str">
        <f t="shared" si="31"/>
        <v/>
      </c>
      <c r="AF88" s="217" t="str">
        <f t="shared" si="40"/>
        <v/>
      </c>
      <c r="AG88" s="258" t="str">
        <f t="shared" si="41"/>
        <v/>
      </c>
      <c r="AH88" s="220" t="str">
        <f t="shared" si="42"/>
        <v/>
      </c>
      <c r="AI88" s="218" t="str">
        <f t="shared" si="43"/>
        <v/>
      </c>
      <c r="AJ88" s="219" t="str">
        <f t="shared" si="44"/>
        <v/>
      </c>
      <c r="AK88" s="221" t="str">
        <f t="shared" si="45"/>
        <v/>
      </c>
      <c r="AL88" s="217" t="str">
        <f t="shared" si="46"/>
        <v/>
      </c>
      <c r="AM88" s="217" t="str">
        <f t="shared" si="47"/>
        <v/>
      </c>
      <c r="AO88" s="151" t="str">
        <f t="shared" si="32"/>
        <v/>
      </c>
      <c r="AP88" s="507" t="str">
        <f t="shared" si="48"/>
        <v/>
      </c>
      <c r="AZ88" s="151" t="str">
        <f t="shared" si="49"/>
        <v/>
      </c>
    </row>
    <row r="89" spans="2:52" ht="30" customHeight="1">
      <c r="B89" s="507">
        <v>70</v>
      </c>
      <c r="C89" s="872"/>
      <c r="D89" s="873"/>
      <c r="E89" s="507"/>
      <c r="F89" s="378"/>
      <c r="G89" s="451"/>
      <c r="H89" s="400" t="str">
        <f t="shared" si="26"/>
        <v/>
      </c>
      <c r="I89" s="409"/>
      <c r="J89" s="388"/>
      <c r="K89" s="388"/>
      <c r="L89" s="388"/>
      <c r="M89" s="388" t="str">
        <f t="shared" si="33"/>
        <v/>
      </c>
      <c r="N89" s="409"/>
      <c r="O89" s="409"/>
      <c r="P89" s="537"/>
      <c r="Q89" s="536"/>
      <c r="S89" s="150" t="str">
        <f t="shared" si="27"/>
        <v/>
      </c>
      <c r="T89" s="150" t="str">
        <f t="shared" si="28"/>
        <v/>
      </c>
      <c r="U89" s="150" t="str">
        <f t="shared" si="29"/>
        <v/>
      </c>
      <c r="V89" s="150" t="str">
        <f t="shared" si="34"/>
        <v/>
      </c>
      <c r="W89" s="150" t="str">
        <f t="shared" si="30"/>
        <v/>
      </c>
      <c r="X89" s="150" t="str">
        <f t="shared" si="35"/>
        <v/>
      </c>
      <c r="Y89" s="220" t="str">
        <f t="shared" si="36"/>
        <v/>
      </c>
      <c r="Z89" s="365" t="str">
        <f t="shared" si="37"/>
        <v/>
      </c>
      <c r="AA89" s="219" t="str">
        <f t="shared" si="38"/>
        <v/>
      </c>
      <c r="AB89" s="217" t="str">
        <f t="shared" si="39"/>
        <v/>
      </c>
      <c r="AC89" s="220" t="str">
        <f t="shared" si="50"/>
        <v/>
      </c>
      <c r="AD89" s="218" t="str">
        <f t="shared" si="51"/>
        <v/>
      </c>
      <c r="AE89" s="219" t="str">
        <f t="shared" si="31"/>
        <v/>
      </c>
      <c r="AF89" s="217" t="str">
        <f t="shared" si="40"/>
        <v/>
      </c>
      <c r="AG89" s="258" t="str">
        <f t="shared" si="41"/>
        <v/>
      </c>
      <c r="AH89" s="220" t="str">
        <f t="shared" si="42"/>
        <v/>
      </c>
      <c r="AI89" s="218" t="str">
        <f t="shared" si="43"/>
        <v/>
      </c>
      <c r="AJ89" s="219" t="str">
        <f t="shared" si="44"/>
        <v/>
      </c>
      <c r="AK89" s="221" t="str">
        <f t="shared" si="45"/>
        <v/>
      </c>
      <c r="AL89" s="217" t="str">
        <f t="shared" si="46"/>
        <v/>
      </c>
      <c r="AM89" s="217" t="str">
        <f t="shared" si="47"/>
        <v/>
      </c>
      <c r="AO89" s="151" t="str">
        <f t="shared" si="32"/>
        <v/>
      </c>
      <c r="AP89" s="507" t="str">
        <f t="shared" si="48"/>
        <v/>
      </c>
      <c r="AZ89" s="151" t="str">
        <f t="shared" si="49"/>
        <v/>
      </c>
    </row>
    <row r="90" spans="2:52" ht="30" customHeight="1">
      <c r="B90" s="507">
        <v>71</v>
      </c>
      <c r="C90" s="872"/>
      <c r="D90" s="873"/>
      <c r="E90" s="507"/>
      <c r="F90" s="378"/>
      <c r="G90" s="451"/>
      <c r="H90" s="400" t="str">
        <f t="shared" si="26"/>
        <v/>
      </c>
      <c r="I90" s="409"/>
      <c r="J90" s="388"/>
      <c r="K90" s="388"/>
      <c r="L90" s="388"/>
      <c r="M90" s="388" t="str">
        <f t="shared" si="33"/>
        <v/>
      </c>
      <c r="N90" s="409"/>
      <c r="O90" s="409"/>
      <c r="P90" s="537"/>
      <c r="Q90" s="536"/>
      <c r="S90" s="150" t="str">
        <f t="shared" si="27"/>
        <v/>
      </c>
      <c r="T90" s="150" t="str">
        <f t="shared" si="28"/>
        <v/>
      </c>
      <c r="U90" s="150" t="str">
        <f t="shared" si="29"/>
        <v/>
      </c>
      <c r="V90" s="150" t="str">
        <f t="shared" si="34"/>
        <v/>
      </c>
      <c r="W90" s="150" t="str">
        <f t="shared" si="30"/>
        <v/>
      </c>
      <c r="X90" s="150" t="str">
        <f t="shared" si="35"/>
        <v/>
      </c>
      <c r="Y90" s="220" t="str">
        <f t="shared" si="36"/>
        <v/>
      </c>
      <c r="Z90" s="365" t="str">
        <f t="shared" si="37"/>
        <v/>
      </c>
      <c r="AA90" s="219" t="str">
        <f t="shared" si="38"/>
        <v/>
      </c>
      <c r="AB90" s="217" t="str">
        <f t="shared" si="39"/>
        <v/>
      </c>
      <c r="AC90" s="220" t="str">
        <f t="shared" si="50"/>
        <v/>
      </c>
      <c r="AD90" s="218" t="str">
        <f t="shared" si="51"/>
        <v/>
      </c>
      <c r="AE90" s="219" t="str">
        <f t="shared" si="31"/>
        <v/>
      </c>
      <c r="AF90" s="217" t="str">
        <f t="shared" si="40"/>
        <v/>
      </c>
      <c r="AG90" s="258" t="str">
        <f t="shared" si="41"/>
        <v/>
      </c>
      <c r="AH90" s="220" t="str">
        <f t="shared" si="42"/>
        <v/>
      </c>
      <c r="AI90" s="218" t="str">
        <f t="shared" si="43"/>
        <v/>
      </c>
      <c r="AJ90" s="219" t="str">
        <f t="shared" si="44"/>
        <v/>
      </c>
      <c r="AK90" s="221" t="str">
        <f t="shared" si="45"/>
        <v/>
      </c>
      <c r="AL90" s="217" t="str">
        <f t="shared" si="46"/>
        <v/>
      </c>
      <c r="AM90" s="217" t="str">
        <f t="shared" si="47"/>
        <v/>
      </c>
      <c r="AO90" s="151" t="str">
        <f t="shared" si="32"/>
        <v/>
      </c>
      <c r="AP90" s="507" t="str">
        <f t="shared" si="48"/>
        <v/>
      </c>
      <c r="AZ90" s="151" t="str">
        <f t="shared" si="49"/>
        <v/>
      </c>
    </row>
    <row r="91" spans="2:52" ht="30" customHeight="1">
      <c r="B91" s="507">
        <v>72</v>
      </c>
      <c r="C91" s="872"/>
      <c r="D91" s="873"/>
      <c r="E91" s="507"/>
      <c r="F91" s="378"/>
      <c r="G91" s="451"/>
      <c r="H91" s="400" t="str">
        <f t="shared" si="26"/>
        <v/>
      </c>
      <c r="I91" s="409"/>
      <c r="J91" s="388"/>
      <c r="K91" s="388"/>
      <c r="L91" s="388"/>
      <c r="M91" s="388" t="str">
        <f t="shared" si="33"/>
        <v/>
      </c>
      <c r="N91" s="409"/>
      <c r="O91" s="409"/>
      <c r="P91" s="537"/>
      <c r="Q91" s="536"/>
      <c r="S91" s="150" t="str">
        <f t="shared" si="27"/>
        <v/>
      </c>
      <c r="T91" s="150" t="str">
        <f t="shared" si="28"/>
        <v/>
      </c>
      <c r="U91" s="150" t="str">
        <f t="shared" si="29"/>
        <v/>
      </c>
      <c r="V91" s="150" t="str">
        <f t="shared" si="34"/>
        <v/>
      </c>
      <c r="W91" s="150" t="str">
        <f t="shared" si="30"/>
        <v/>
      </c>
      <c r="X91" s="150" t="str">
        <f t="shared" si="35"/>
        <v/>
      </c>
      <c r="Y91" s="220" t="str">
        <f t="shared" si="36"/>
        <v/>
      </c>
      <c r="Z91" s="365" t="str">
        <f t="shared" si="37"/>
        <v/>
      </c>
      <c r="AA91" s="219" t="str">
        <f t="shared" si="38"/>
        <v/>
      </c>
      <c r="AB91" s="217" t="str">
        <f t="shared" si="39"/>
        <v/>
      </c>
      <c r="AC91" s="220" t="str">
        <f t="shared" si="50"/>
        <v/>
      </c>
      <c r="AD91" s="218" t="str">
        <f t="shared" si="51"/>
        <v/>
      </c>
      <c r="AE91" s="219" t="str">
        <f t="shared" si="31"/>
        <v/>
      </c>
      <c r="AF91" s="217" t="str">
        <f t="shared" si="40"/>
        <v/>
      </c>
      <c r="AG91" s="258" t="str">
        <f t="shared" si="41"/>
        <v/>
      </c>
      <c r="AH91" s="220" t="str">
        <f t="shared" si="42"/>
        <v/>
      </c>
      <c r="AI91" s="218" t="str">
        <f t="shared" si="43"/>
        <v/>
      </c>
      <c r="AJ91" s="219" t="str">
        <f t="shared" si="44"/>
        <v/>
      </c>
      <c r="AK91" s="221" t="str">
        <f t="shared" si="45"/>
        <v/>
      </c>
      <c r="AL91" s="217" t="str">
        <f t="shared" si="46"/>
        <v/>
      </c>
      <c r="AM91" s="217" t="str">
        <f t="shared" si="47"/>
        <v/>
      </c>
      <c r="AO91" s="151" t="str">
        <f t="shared" si="32"/>
        <v/>
      </c>
      <c r="AP91" s="507" t="str">
        <f t="shared" si="48"/>
        <v/>
      </c>
      <c r="AZ91" s="151" t="str">
        <f t="shared" si="49"/>
        <v/>
      </c>
    </row>
    <row r="92" spans="2:52" ht="30" customHeight="1">
      <c r="B92" s="507">
        <v>73</v>
      </c>
      <c r="C92" s="872"/>
      <c r="D92" s="873"/>
      <c r="E92" s="507"/>
      <c r="F92" s="378"/>
      <c r="G92" s="451"/>
      <c r="H92" s="400" t="str">
        <f t="shared" si="26"/>
        <v/>
      </c>
      <c r="I92" s="409"/>
      <c r="J92" s="388"/>
      <c r="K92" s="388"/>
      <c r="L92" s="388"/>
      <c r="M92" s="388" t="str">
        <f t="shared" si="33"/>
        <v/>
      </c>
      <c r="N92" s="409"/>
      <c r="O92" s="409"/>
      <c r="P92" s="537"/>
      <c r="Q92" s="536"/>
      <c r="S92" s="150" t="str">
        <f t="shared" si="27"/>
        <v/>
      </c>
      <c r="T92" s="150" t="str">
        <f t="shared" si="28"/>
        <v/>
      </c>
      <c r="U92" s="150" t="str">
        <f t="shared" si="29"/>
        <v/>
      </c>
      <c r="V92" s="150" t="str">
        <f>IF($I92="","",EDATE($I92,24)-1)</f>
        <v/>
      </c>
      <c r="W92" s="150" t="str">
        <f t="shared" si="30"/>
        <v/>
      </c>
      <c r="X92" s="150" t="str">
        <f>IF($I92="","",EDATE($I92,36)-1)</f>
        <v/>
      </c>
      <c r="Y92" s="220" t="str">
        <f t="shared" si="36"/>
        <v/>
      </c>
      <c r="Z92" s="365" t="str">
        <f t="shared" si="37"/>
        <v/>
      </c>
      <c r="AA92" s="219" t="str">
        <f t="shared" si="38"/>
        <v/>
      </c>
      <c r="AB92" s="217" t="str">
        <f t="shared" si="39"/>
        <v/>
      </c>
      <c r="AC92" s="220" t="str">
        <f t="shared" si="50"/>
        <v/>
      </c>
      <c r="AD92" s="218" t="str">
        <f t="shared" si="51"/>
        <v/>
      </c>
      <c r="AE92" s="219" t="str">
        <f t="shared" si="31"/>
        <v/>
      </c>
      <c r="AF92" s="217" t="str">
        <f t="shared" si="40"/>
        <v/>
      </c>
      <c r="AG92" s="258" t="str">
        <f t="shared" si="41"/>
        <v/>
      </c>
      <c r="AH92" s="220" t="str">
        <f t="shared" si="42"/>
        <v/>
      </c>
      <c r="AI92" s="218" t="str">
        <f t="shared" si="43"/>
        <v/>
      </c>
      <c r="AJ92" s="219" t="str">
        <f t="shared" si="44"/>
        <v/>
      </c>
      <c r="AK92" s="221" t="str">
        <f t="shared" si="45"/>
        <v/>
      </c>
      <c r="AL92" s="217" t="str">
        <f t="shared" si="46"/>
        <v/>
      </c>
      <c r="AM92" s="217" t="str">
        <f t="shared" si="47"/>
        <v/>
      </c>
      <c r="AO92" s="151" t="str">
        <f t="shared" si="32"/>
        <v/>
      </c>
      <c r="AP92" s="507" t="str">
        <f t="shared" si="48"/>
        <v/>
      </c>
      <c r="AZ92" s="151" t="str">
        <f t="shared" si="49"/>
        <v/>
      </c>
    </row>
    <row r="93" spans="2:52" ht="30" customHeight="1">
      <c r="B93" s="507">
        <v>74</v>
      </c>
      <c r="C93" s="872"/>
      <c r="D93" s="873"/>
      <c r="E93" s="507"/>
      <c r="F93" s="378"/>
      <c r="G93" s="451"/>
      <c r="H93" s="400" t="str">
        <f t="shared" si="26"/>
        <v/>
      </c>
      <c r="I93" s="409"/>
      <c r="J93" s="388"/>
      <c r="K93" s="388"/>
      <c r="L93" s="388"/>
      <c r="M93" s="388" t="str">
        <f t="shared" si="33"/>
        <v/>
      </c>
      <c r="N93" s="409"/>
      <c r="O93" s="409"/>
      <c r="P93" s="537"/>
      <c r="Q93" s="536"/>
      <c r="S93" s="150" t="str">
        <f t="shared" si="27"/>
        <v/>
      </c>
      <c r="T93" s="150" t="str">
        <f t="shared" si="28"/>
        <v/>
      </c>
      <c r="U93" s="150" t="str">
        <f t="shared" si="29"/>
        <v/>
      </c>
      <c r="V93" s="150" t="str">
        <f t="shared" ref="V93:V104" si="52">IF($I93="","",EDATE($I93,24)-1)</f>
        <v/>
      </c>
      <c r="W93" s="150" t="str">
        <f t="shared" si="30"/>
        <v/>
      </c>
      <c r="X93" s="150" t="str">
        <f t="shared" ref="X93:X104" si="53">IF($I93="","",EDATE($I93,36)-1)</f>
        <v/>
      </c>
      <c r="Y93" s="220" t="str">
        <f t="shared" si="36"/>
        <v/>
      </c>
      <c r="Z93" s="365" t="str">
        <f t="shared" si="37"/>
        <v/>
      </c>
      <c r="AA93" s="219" t="str">
        <f t="shared" si="38"/>
        <v/>
      </c>
      <c r="AB93" s="217" t="str">
        <f t="shared" si="39"/>
        <v/>
      </c>
      <c r="AC93" s="220" t="str">
        <f t="shared" si="50"/>
        <v/>
      </c>
      <c r="AD93" s="218" t="str">
        <f t="shared" si="51"/>
        <v/>
      </c>
      <c r="AE93" s="219" t="str">
        <f t="shared" si="31"/>
        <v/>
      </c>
      <c r="AF93" s="217" t="str">
        <f t="shared" si="40"/>
        <v/>
      </c>
      <c r="AG93" s="258" t="str">
        <f t="shared" si="41"/>
        <v/>
      </c>
      <c r="AH93" s="220" t="str">
        <f t="shared" si="42"/>
        <v/>
      </c>
      <c r="AI93" s="218" t="str">
        <f t="shared" si="43"/>
        <v/>
      </c>
      <c r="AJ93" s="219" t="str">
        <f t="shared" si="44"/>
        <v/>
      </c>
      <c r="AK93" s="221" t="str">
        <f t="shared" si="45"/>
        <v/>
      </c>
      <c r="AL93" s="217" t="str">
        <f t="shared" si="46"/>
        <v/>
      </c>
      <c r="AM93" s="217" t="str">
        <f t="shared" si="47"/>
        <v/>
      </c>
      <c r="AO93" s="151" t="str">
        <f t="shared" si="32"/>
        <v/>
      </c>
      <c r="AP93" s="507" t="str">
        <f t="shared" si="48"/>
        <v/>
      </c>
      <c r="AZ93" s="151" t="str">
        <f t="shared" si="49"/>
        <v/>
      </c>
    </row>
    <row r="94" spans="2:52" ht="30" customHeight="1">
      <c r="B94" s="507">
        <v>75</v>
      </c>
      <c r="C94" s="872"/>
      <c r="D94" s="873"/>
      <c r="E94" s="507"/>
      <c r="F94" s="378"/>
      <c r="G94" s="451"/>
      <c r="H94" s="400" t="str">
        <f t="shared" si="26"/>
        <v/>
      </c>
      <c r="I94" s="409"/>
      <c r="J94" s="388"/>
      <c r="K94" s="388"/>
      <c r="L94" s="388"/>
      <c r="M94" s="388" t="str">
        <f t="shared" si="33"/>
        <v/>
      </c>
      <c r="N94" s="409"/>
      <c r="O94" s="409"/>
      <c r="P94" s="537"/>
      <c r="Q94" s="536"/>
      <c r="S94" s="150" t="str">
        <f t="shared" si="27"/>
        <v/>
      </c>
      <c r="T94" s="150" t="str">
        <f t="shared" si="28"/>
        <v/>
      </c>
      <c r="U94" s="150" t="str">
        <f t="shared" si="29"/>
        <v/>
      </c>
      <c r="V94" s="150" t="str">
        <f t="shared" si="52"/>
        <v/>
      </c>
      <c r="W94" s="150" t="str">
        <f t="shared" si="30"/>
        <v/>
      </c>
      <c r="X94" s="150" t="str">
        <f t="shared" si="53"/>
        <v/>
      </c>
      <c r="Y94" s="220" t="str">
        <f t="shared" si="36"/>
        <v/>
      </c>
      <c r="Z94" s="365" t="str">
        <f t="shared" si="37"/>
        <v/>
      </c>
      <c r="AA94" s="219" t="str">
        <f t="shared" si="38"/>
        <v/>
      </c>
      <c r="AB94" s="217" t="str">
        <f t="shared" si="39"/>
        <v/>
      </c>
      <c r="AC94" s="220" t="str">
        <f t="shared" si="50"/>
        <v/>
      </c>
      <c r="AD94" s="218" t="str">
        <f t="shared" si="51"/>
        <v/>
      </c>
      <c r="AE94" s="219" t="str">
        <f t="shared" si="31"/>
        <v/>
      </c>
      <c r="AF94" s="217" t="str">
        <f t="shared" si="40"/>
        <v/>
      </c>
      <c r="AG94" s="258" t="str">
        <f t="shared" si="41"/>
        <v/>
      </c>
      <c r="AH94" s="220" t="str">
        <f t="shared" si="42"/>
        <v/>
      </c>
      <c r="AI94" s="218" t="str">
        <f t="shared" si="43"/>
        <v/>
      </c>
      <c r="AJ94" s="219" t="str">
        <f t="shared" si="44"/>
        <v/>
      </c>
      <c r="AK94" s="221" t="str">
        <f t="shared" si="45"/>
        <v/>
      </c>
      <c r="AL94" s="217" t="str">
        <f t="shared" si="46"/>
        <v/>
      </c>
      <c r="AM94" s="217" t="str">
        <f t="shared" si="47"/>
        <v/>
      </c>
      <c r="AO94" s="151" t="str">
        <f t="shared" si="32"/>
        <v/>
      </c>
      <c r="AP94" s="507" t="str">
        <f t="shared" si="48"/>
        <v/>
      </c>
      <c r="AZ94" s="151" t="str">
        <f t="shared" si="49"/>
        <v/>
      </c>
    </row>
    <row r="95" spans="2:52" ht="30" customHeight="1">
      <c r="B95" s="507">
        <v>76</v>
      </c>
      <c r="C95" s="872"/>
      <c r="D95" s="873"/>
      <c r="E95" s="507"/>
      <c r="F95" s="378"/>
      <c r="G95" s="451"/>
      <c r="H95" s="400" t="str">
        <f t="shared" si="26"/>
        <v/>
      </c>
      <c r="I95" s="409"/>
      <c r="J95" s="388"/>
      <c r="K95" s="388"/>
      <c r="L95" s="388"/>
      <c r="M95" s="388" t="str">
        <f t="shared" si="33"/>
        <v/>
      </c>
      <c r="N95" s="409"/>
      <c r="O95" s="409"/>
      <c r="P95" s="537"/>
      <c r="Q95" s="536"/>
      <c r="S95" s="150" t="str">
        <f t="shared" si="27"/>
        <v/>
      </c>
      <c r="T95" s="150" t="str">
        <f t="shared" si="28"/>
        <v/>
      </c>
      <c r="U95" s="150" t="str">
        <f t="shared" si="29"/>
        <v/>
      </c>
      <c r="V95" s="150" t="str">
        <f t="shared" si="52"/>
        <v/>
      </c>
      <c r="W95" s="150" t="str">
        <f t="shared" si="30"/>
        <v/>
      </c>
      <c r="X95" s="150" t="str">
        <f t="shared" si="53"/>
        <v/>
      </c>
      <c r="Y95" s="220" t="str">
        <f t="shared" si="36"/>
        <v/>
      </c>
      <c r="Z95" s="365" t="str">
        <f t="shared" si="37"/>
        <v/>
      </c>
      <c r="AA95" s="219" t="str">
        <f t="shared" si="38"/>
        <v/>
      </c>
      <c r="AB95" s="217" t="str">
        <f t="shared" si="39"/>
        <v/>
      </c>
      <c r="AC95" s="220" t="str">
        <f t="shared" si="50"/>
        <v/>
      </c>
      <c r="AD95" s="218" t="str">
        <f t="shared" si="51"/>
        <v/>
      </c>
      <c r="AE95" s="219" t="str">
        <f t="shared" si="31"/>
        <v/>
      </c>
      <c r="AF95" s="217" t="str">
        <f t="shared" si="40"/>
        <v/>
      </c>
      <c r="AG95" s="258" t="str">
        <f t="shared" si="41"/>
        <v/>
      </c>
      <c r="AH95" s="220" t="str">
        <f t="shared" si="42"/>
        <v/>
      </c>
      <c r="AI95" s="218" t="str">
        <f t="shared" si="43"/>
        <v/>
      </c>
      <c r="AJ95" s="219" t="str">
        <f t="shared" si="44"/>
        <v/>
      </c>
      <c r="AK95" s="221" t="str">
        <f t="shared" si="45"/>
        <v/>
      </c>
      <c r="AL95" s="217" t="str">
        <f t="shared" si="46"/>
        <v/>
      </c>
      <c r="AM95" s="217" t="str">
        <f t="shared" si="47"/>
        <v/>
      </c>
      <c r="AO95" s="151" t="str">
        <f t="shared" si="32"/>
        <v/>
      </c>
      <c r="AP95" s="507" t="str">
        <f t="shared" si="48"/>
        <v/>
      </c>
      <c r="AZ95" s="151" t="str">
        <f t="shared" si="49"/>
        <v/>
      </c>
    </row>
    <row r="96" spans="2:52" ht="32.25" customHeight="1">
      <c r="B96" s="507">
        <v>77</v>
      </c>
      <c r="C96" s="872"/>
      <c r="D96" s="873"/>
      <c r="E96" s="507"/>
      <c r="F96" s="378"/>
      <c r="G96" s="451"/>
      <c r="H96" s="400" t="str">
        <f t="shared" si="26"/>
        <v/>
      </c>
      <c r="I96" s="409"/>
      <c r="J96" s="388"/>
      <c r="K96" s="388"/>
      <c r="L96" s="388"/>
      <c r="M96" s="388" t="str">
        <f t="shared" si="33"/>
        <v/>
      </c>
      <c r="N96" s="409"/>
      <c r="O96" s="409"/>
      <c r="P96" s="537"/>
      <c r="Q96" s="536"/>
      <c r="S96" s="150" t="str">
        <f t="shared" si="27"/>
        <v/>
      </c>
      <c r="T96" s="150" t="str">
        <f t="shared" si="28"/>
        <v/>
      </c>
      <c r="U96" s="150" t="str">
        <f t="shared" si="29"/>
        <v/>
      </c>
      <c r="V96" s="150" t="str">
        <f t="shared" si="52"/>
        <v/>
      </c>
      <c r="W96" s="150" t="str">
        <f t="shared" si="30"/>
        <v/>
      </c>
      <c r="X96" s="150" t="str">
        <f t="shared" si="53"/>
        <v/>
      </c>
      <c r="Y96" s="220" t="str">
        <f t="shared" si="36"/>
        <v/>
      </c>
      <c r="Z96" s="365" t="str">
        <f t="shared" si="37"/>
        <v/>
      </c>
      <c r="AA96" s="219" t="str">
        <f t="shared" si="38"/>
        <v/>
      </c>
      <c r="AB96" s="217" t="str">
        <f t="shared" si="39"/>
        <v/>
      </c>
      <c r="AC96" s="220" t="str">
        <f t="shared" si="50"/>
        <v/>
      </c>
      <c r="AD96" s="218" t="str">
        <f t="shared" si="51"/>
        <v/>
      </c>
      <c r="AE96" s="219" t="str">
        <f t="shared" si="31"/>
        <v/>
      </c>
      <c r="AF96" s="217" t="str">
        <f t="shared" si="40"/>
        <v/>
      </c>
      <c r="AG96" s="258" t="str">
        <f t="shared" si="41"/>
        <v/>
      </c>
      <c r="AH96" s="220" t="str">
        <f t="shared" si="42"/>
        <v/>
      </c>
      <c r="AI96" s="218" t="str">
        <f t="shared" si="43"/>
        <v/>
      </c>
      <c r="AJ96" s="219" t="str">
        <f t="shared" si="44"/>
        <v/>
      </c>
      <c r="AK96" s="221" t="str">
        <f t="shared" si="45"/>
        <v/>
      </c>
      <c r="AL96" s="217" t="str">
        <f t="shared" si="46"/>
        <v/>
      </c>
      <c r="AM96" s="217" t="str">
        <f t="shared" si="47"/>
        <v/>
      </c>
      <c r="AO96" s="151" t="str">
        <f t="shared" si="32"/>
        <v/>
      </c>
      <c r="AP96" s="507" t="str">
        <f t="shared" si="48"/>
        <v/>
      </c>
      <c r="AZ96" s="151" t="str">
        <f t="shared" si="49"/>
        <v/>
      </c>
    </row>
    <row r="97" spans="2:52" ht="32.25" customHeight="1">
      <c r="B97" s="507">
        <v>78</v>
      </c>
      <c r="C97" s="872"/>
      <c r="D97" s="873"/>
      <c r="E97" s="507"/>
      <c r="F97" s="378"/>
      <c r="G97" s="451"/>
      <c r="H97" s="400" t="str">
        <f t="shared" si="26"/>
        <v/>
      </c>
      <c r="I97" s="409"/>
      <c r="J97" s="388"/>
      <c r="K97" s="388"/>
      <c r="L97" s="388"/>
      <c r="M97" s="388" t="str">
        <f t="shared" si="33"/>
        <v/>
      </c>
      <c r="N97" s="409"/>
      <c r="O97" s="409"/>
      <c r="P97" s="537"/>
      <c r="Q97" s="536"/>
      <c r="S97" s="150" t="str">
        <f t="shared" si="27"/>
        <v/>
      </c>
      <c r="T97" s="150" t="str">
        <f t="shared" si="28"/>
        <v/>
      </c>
      <c r="U97" s="150" t="str">
        <f t="shared" si="29"/>
        <v/>
      </c>
      <c r="V97" s="150" t="str">
        <f t="shared" si="52"/>
        <v/>
      </c>
      <c r="W97" s="150" t="str">
        <f t="shared" si="30"/>
        <v/>
      </c>
      <c r="X97" s="150" t="str">
        <f t="shared" si="53"/>
        <v/>
      </c>
      <c r="Y97" s="220" t="str">
        <f t="shared" si="36"/>
        <v/>
      </c>
      <c r="Z97" s="365" t="str">
        <f t="shared" si="37"/>
        <v/>
      </c>
      <c r="AA97" s="219" t="str">
        <f t="shared" si="38"/>
        <v/>
      </c>
      <c r="AB97" s="217" t="str">
        <f t="shared" si="39"/>
        <v/>
      </c>
      <c r="AC97" s="220" t="str">
        <f t="shared" si="50"/>
        <v/>
      </c>
      <c r="AD97" s="218" t="str">
        <f t="shared" si="51"/>
        <v/>
      </c>
      <c r="AE97" s="219" t="str">
        <f t="shared" si="31"/>
        <v/>
      </c>
      <c r="AF97" s="217" t="str">
        <f t="shared" si="40"/>
        <v/>
      </c>
      <c r="AG97" s="258" t="str">
        <f t="shared" si="41"/>
        <v/>
      </c>
      <c r="AH97" s="220" t="str">
        <f t="shared" si="42"/>
        <v/>
      </c>
      <c r="AI97" s="218" t="str">
        <f t="shared" si="43"/>
        <v/>
      </c>
      <c r="AJ97" s="219" t="str">
        <f t="shared" si="44"/>
        <v/>
      </c>
      <c r="AK97" s="221" t="str">
        <f t="shared" si="45"/>
        <v/>
      </c>
      <c r="AL97" s="217" t="str">
        <f t="shared" si="46"/>
        <v/>
      </c>
      <c r="AM97" s="217" t="str">
        <f t="shared" si="47"/>
        <v/>
      </c>
      <c r="AO97" s="151" t="str">
        <f t="shared" si="32"/>
        <v/>
      </c>
      <c r="AP97" s="507" t="str">
        <f t="shared" si="48"/>
        <v/>
      </c>
      <c r="AZ97" s="151" t="str">
        <f t="shared" si="49"/>
        <v/>
      </c>
    </row>
    <row r="98" spans="2:52" ht="32.25" customHeight="1">
      <c r="B98" s="507">
        <v>79</v>
      </c>
      <c r="C98" s="872"/>
      <c r="D98" s="873"/>
      <c r="E98" s="507"/>
      <c r="F98" s="378"/>
      <c r="G98" s="451"/>
      <c r="H98" s="400" t="str">
        <f t="shared" si="26"/>
        <v/>
      </c>
      <c r="I98" s="409"/>
      <c r="J98" s="388"/>
      <c r="K98" s="388"/>
      <c r="L98" s="388"/>
      <c r="M98" s="388" t="str">
        <f t="shared" si="33"/>
        <v/>
      </c>
      <c r="N98" s="409"/>
      <c r="O98" s="409"/>
      <c r="P98" s="537"/>
      <c r="Q98" s="536"/>
      <c r="S98" s="150" t="str">
        <f t="shared" si="27"/>
        <v/>
      </c>
      <c r="T98" s="150" t="str">
        <f t="shared" si="28"/>
        <v/>
      </c>
      <c r="U98" s="150" t="str">
        <f t="shared" si="29"/>
        <v/>
      </c>
      <c r="V98" s="150" t="str">
        <f t="shared" si="52"/>
        <v/>
      </c>
      <c r="W98" s="150" t="str">
        <f t="shared" si="30"/>
        <v/>
      </c>
      <c r="X98" s="150" t="str">
        <f t="shared" si="53"/>
        <v/>
      </c>
      <c r="Y98" s="220" t="str">
        <f t="shared" si="36"/>
        <v/>
      </c>
      <c r="Z98" s="365" t="str">
        <f t="shared" si="37"/>
        <v/>
      </c>
      <c r="AA98" s="219" t="str">
        <f t="shared" si="38"/>
        <v/>
      </c>
      <c r="AB98" s="217" t="str">
        <f t="shared" si="39"/>
        <v/>
      </c>
      <c r="AC98" s="220" t="str">
        <f t="shared" si="50"/>
        <v/>
      </c>
      <c r="AD98" s="218" t="str">
        <f t="shared" si="51"/>
        <v/>
      </c>
      <c r="AE98" s="219" t="str">
        <f t="shared" si="31"/>
        <v/>
      </c>
      <c r="AF98" s="217" t="str">
        <f t="shared" si="40"/>
        <v/>
      </c>
      <c r="AG98" s="258" t="str">
        <f t="shared" si="41"/>
        <v/>
      </c>
      <c r="AH98" s="220" t="str">
        <f t="shared" si="42"/>
        <v/>
      </c>
      <c r="AI98" s="218" t="str">
        <f t="shared" si="43"/>
        <v/>
      </c>
      <c r="AJ98" s="219" t="str">
        <f t="shared" si="44"/>
        <v/>
      </c>
      <c r="AK98" s="221" t="str">
        <f t="shared" si="45"/>
        <v/>
      </c>
      <c r="AL98" s="217" t="str">
        <f t="shared" si="46"/>
        <v/>
      </c>
      <c r="AM98" s="217" t="str">
        <f t="shared" si="47"/>
        <v/>
      </c>
      <c r="AO98" s="151" t="str">
        <f t="shared" si="32"/>
        <v/>
      </c>
      <c r="AP98" s="507" t="str">
        <f t="shared" si="48"/>
        <v/>
      </c>
      <c r="AZ98" s="151" t="str">
        <f t="shared" si="49"/>
        <v/>
      </c>
    </row>
    <row r="99" spans="2:52" ht="32.25" customHeight="1">
      <c r="B99" s="507">
        <v>80</v>
      </c>
      <c r="C99" s="872"/>
      <c r="D99" s="873"/>
      <c r="E99" s="507"/>
      <c r="F99" s="378"/>
      <c r="G99" s="451"/>
      <c r="H99" s="400" t="str">
        <f t="shared" si="26"/>
        <v/>
      </c>
      <c r="I99" s="409"/>
      <c r="J99" s="388"/>
      <c r="K99" s="388"/>
      <c r="L99" s="388"/>
      <c r="M99" s="388" t="str">
        <f t="shared" si="33"/>
        <v/>
      </c>
      <c r="N99" s="409"/>
      <c r="O99" s="409"/>
      <c r="P99" s="537"/>
      <c r="Q99" s="536"/>
      <c r="S99" s="150" t="str">
        <f t="shared" si="27"/>
        <v/>
      </c>
      <c r="T99" s="150" t="str">
        <f t="shared" si="28"/>
        <v/>
      </c>
      <c r="U99" s="150" t="str">
        <f t="shared" si="29"/>
        <v/>
      </c>
      <c r="V99" s="150" t="str">
        <f t="shared" si="52"/>
        <v/>
      </c>
      <c r="W99" s="150" t="str">
        <f t="shared" si="30"/>
        <v/>
      </c>
      <c r="X99" s="150" t="str">
        <f t="shared" si="53"/>
        <v/>
      </c>
      <c r="Y99" s="220" t="str">
        <f t="shared" si="36"/>
        <v/>
      </c>
      <c r="Z99" s="365" t="str">
        <f t="shared" si="37"/>
        <v/>
      </c>
      <c r="AA99" s="219" t="str">
        <f t="shared" si="38"/>
        <v/>
      </c>
      <c r="AB99" s="217" t="str">
        <f t="shared" si="39"/>
        <v/>
      </c>
      <c r="AC99" s="220" t="str">
        <f t="shared" si="50"/>
        <v/>
      </c>
      <c r="AD99" s="218" t="str">
        <f t="shared" si="51"/>
        <v/>
      </c>
      <c r="AE99" s="219" t="str">
        <f t="shared" si="31"/>
        <v/>
      </c>
      <c r="AF99" s="217" t="str">
        <f t="shared" si="40"/>
        <v/>
      </c>
      <c r="AG99" s="258" t="str">
        <f t="shared" si="41"/>
        <v/>
      </c>
      <c r="AH99" s="220" t="str">
        <f t="shared" si="42"/>
        <v/>
      </c>
      <c r="AI99" s="218" t="str">
        <f t="shared" si="43"/>
        <v/>
      </c>
      <c r="AJ99" s="219" t="str">
        <f t="shared" si="44"/>
        <v/>
      </c>
      <c r="AK99" s="221" t="str">
        <f t="shared" si="45"/>
        <v/>
      </c>
      <c r="AL99" s="217" t="str">
        <f t="shared" si="46"/>
        <v/>
      </c>
      <c r="AM99" s="217" t="str">
        <f t="shared" si="47"/>
        <v/>
      </c>
      <c r="AO99" s="151" t="str">
        <f t="shared" si="32"/>
        <v/>
      </c>
      <c r="AP99" s="507" t="str">
        <f t="shared" si="48"/>
        <v/>
      </c>
      <c r="AZ99" s="151" t="str">
        <f t="shared" si="49"/>
        <v/>
      </c>
    </row>
    <row r="100" spans="2:52" ht="32.25" customHeight="1">
      <c r="B100" s="507">
        <v>81</v>
      </c>
      <c r="C100" s="872"/>
      <c r="D100" s="873"/>
      <c r="E100" s="507"/>
      <c r="F100" s="378"/>
      <c r="G100" s="451"/>
      <c r="H100" s="400" t="str">
        <f t="shared" si="26"/>
        <v/>
      </c>
      <c r="I100" s="409"/>
      <c r="J100" s="388"/>
      <c r="K100" s="388"/>
      <c r="L100" s="388"/>
      <c r="M100" s="388" t="str">
        <f t="shared" si="33"/>
        <v/>
      </c>
      <c r="N100" s="409"/>
      <c r="O100" s="409"/>
      <c r="P100" s="537"/>
      <c r="Q100" s="536"/>
      <c r="S100" s="150" t="str">
        <f t="shared" si="27"/>
        <v/>
      </c>
      <c r="T100" s="150" t="str">
        <f t="shared" si="28"/>
        <v/>
      </c>
      <c r="U100" s="150" t="str">
        <f t="shared" si="29"/>
        <v/>
      </c>
      <c r="V100" s="150" t="str">
        <f t="shared" si="52"/>
        <v/>
      </c>
      <c r="W100" s="150" t="str">
        <f t="shared" si="30"/>
        <v/>
      </c>
      <c r="X100" s="150" t="str">
        <f t="shared" si="53"/>
        <v/>
      </c>
      <c r="Y100" s="220" t="str">
        <f t="shared" si="36"/>
        <v/>
      </c>
      <c r="Z100" s="365" t="str">
        <f t="shared" si="37"/>
        <v/>
      </c>
      <c r="AA100" s="219" t="str">
        <f t="shared" si="38"/>
        <v/>
      </c>
      <c r="AB100" s="217" t="str">
        <f t="shared" si="39"/>
        <v/>
      </c>
      <c r="AC100" s="220" t="str">
        <f t="shared" si="50"/>
        <v/>
      </c>
      <c r="AD100" s="218" t="str">
        <f t="shared" si="51"/>
        <v/>
      </c>
      <c r="AE100" s="219" t="str">
        <f t="shared" si="31"/>
        <v/>
      </c>
      <c r="AF100" s="217" t="str">
        <f t="shared" si="40"/>
        <v/>
      </c>
      <c r="AG100" s="258" t="str">
        <f t="shared" si="41"/>
        <v/>
      </c>
      <c r="AH100" s="220" t="str">
        <f t="shared" si="42"/>
        <v/>
      </c>
      <c r="AI100" s="218" t="str">
        <f t="shared" si="43"/>
        <v/>
      </c>
      <c r="AJ100" s="219" t="str">
        <f t="shared" si="44"/>
        <v/>
      </c>
      <c r="AK100" s="221" t="str">
        <f t="shared" si="45"/>
        <v/>
      </c>
      <c r="AL100" s="217" t="str">
        <f t="shared" si="46"/>
        <v/>
      </c>
      <c r="AM100" s="217" t="str">
        <f t="shared" si="47"/>
        <v/>
      </c>
      <c r="AO100" s="151" t="str">
        <f t="shared" si="32"/>
        <v/>
      </c>
      <c r="AP100" s="507" t="str">
        <f t="shared" si="48"/>
        <v/>
      </c>
      <c r="AZ100" s="151" t="str">
        <f t="shared" si="49"/>
        <v/>
      </c>
    </row>
    <row r="101" spans="2:52" ht="32.25" customHeight="1">
      <c r="B101" s="507">
        <v>82</v>
      </c>
      <c r="C101" s="872"/>
      <c r="D101" s="873"/>
      <c r="E101" s="507"/>
      <c r="F101" s="378"/>
      <c r="G101" s="451"/>
      <c r="H101" s="400" t="str">
        <f t="shared" si="26"/>
        <v/>
      </c>
      <c r="I101" s="409"/>
      <c r="J101" s="388"/>
      <c r="K101" s="388"/>
      <c r="L101" s="388"/>
      <c r="M101" s="388" t="str">
        <f t="shared" si="33"/>
        <v/>
      </c>
      <c r="N101" s="409"/>
      <c r="O101" s="409"/>
      <c r="P101" s="537"/>
      <c r="Q101" s="536"/>
      <c r="S101" s="150" t="str">
        <f t="shared" si="27"/>
        <v/>
      </c>
      <c r="T101" s="150" t="str">
        <f t="shared" si="28"/>
        <v/>
      </c>
      <c r="U101" s="150" t="str">
        <f t="shared" si="29"/>
        <v/>
      </c>
      <c r="V101" s="150" t="str">
        <f t="shared" si="52"/>
        <v/>
      </c>
      <c r="W101" s="150" t="str">
        <f t="shared" si="30"/>
        <v/>
      </c>
      <c r="X101" s="150" t="str">
        <f t="shared" si="53"/>
        <v/>
      </c>
      <c r="Y101" s="220" t="str">
        <f t="shared" si="36"/>
        <v/>
      </c>
      <c r="Z101" s="365" t="str">
        <f t="shared" si="37"/>
        <v/>
      </c>
      <c r="AA101" s="219" t="str">
        <f t="shared" si="38"/>
        <v/>
      </c>
      <c r="AB101" s="217" t="str">
        <f t="shared" si="39"/>
        <v/>
      </c>
      <c r="AC101" s="220" t="str">
        <f t="shared" si="50"/>
        <v/>
      </c>
      <c r="AD101" s="218" t="str">
        <f t="shared" si="51"/>
        <v/>
      </c>
      <c r="AE101" s="219" t="str">
        <f t="shared" si="31"/>
        <v/>
      </c>
      <c r="AF101" s="217" t="str">
        <f t="shared" si="40"/>
        <v/>
      </c>
      <c r="AG101" s="258" t="str">
        <f t="shared" si="41"/>
        <v/>
      </c>
      <c r="AH101" s="220" t="str">
        <f t="shared" si="42"/>
        <v/>
      </c>
      <c r="AI101" s="218" t="str">
        <f t="shared" si="43"/>
        <v/>
      </c>
      <c r="AJ101" s="219" t="str">
        <f t="shared" si="44"/>
        <v/>
      </c>
      <c r="AK101" s="221" t="str">
        <f t="shared" si="45"/>
        <v/>
      </c>
      <c r="AL101" s="217" t="str">
        <f t="shared" si="46"/>
        <v/>
      </c>
      <c r="AM101" s="217" t="str">
        <f t="shared" si="47"/>
        <v/>
      </c>
      <c r="AO101" s="151" t="str">
        <f t="shared" si="32"/>
        <v/>
      </c>
      <c r="AP101" s="507" t="str">
        <f t="shared" si="48"/>
        <v/>
      </c>
      <c r="AZ101" s="151" t="str">
        <f t="shared" si="49"/>
        <v/>
      </c>
    </row>
    <row r="102" spans="2:52" ht="32.25" customHeight="1">
      <c r="B102" s="507">
        <v>83</v>
      </c>
      <c r="C102" s="872"/>
      <c r="D102" s="873"/>
      <c r="E102" s="507"/>
      <c r="F102" s="378"/>
      <c r="G102" s="451"/>
      <c r="H102" s="400" t="str">
        <f t="shared" si="26"/>
        <v/>
      </c>
      <c r="I102" s="409"/>
      <c r="J102" s="388"/>
      <c r="K102" s="388"/>
      <c r="L102" s="388"/>
      <c r="M102" s="388" t="str">
        <f t="shared" si="33"/>
        <v/>
      </c>
      <c r="N102" s="409"/>
      <c r="O102" s="409"/>
      <c r="P102" s="537"/>
      <c r="Q102" s="536"/>
      <c r="S102" s="150" t="str">
        <f t="shared" si="27"/>
        <v/>
      </c>
      <c r="T102" s="150" t="str">
        <f t="shared" si="28"/>
        <v/>
      </c>
      <c r="U102" s="150" t="str">
        <f t="shared" si="29"/>
        <v/>
      </c>
      <c r="V102" s="150" t="str">
        <f t="shared" si="52"/>
        <v/>
      </c>
      <c r="W102" s="150" t="str">
        <f t="shared" si="30"/>
        <v/>
      </c>
      <c r="X102" s="150" t="str">
        <f t="shared" si="53"/>
        <v/>
      </c>
      <c r="Y102" s="220" t="str">
        <f t="shared" si="36"/>
        <v/>
      </c>
      <c r="Z102" s="365" t="str">
        <f t="shared" si="37"/>
        <v/>
      </c>
      <c r="AA102" s="219" t="str">
        <f t="shared" si="38"/>
        <v/>
      </c>
      <c r="AB102" s="217" t="str">
        <f t="shared" si="39"/>
        <v/>
      </c>
      <c r="AC102" s="220" t="str">
        <f t="shared" si="50"/>
        <v/>
      </c>
      <c r="AD102" s="218" t="str">
        <f t="shared" si="51"/>
        <v/>
      </c>
      <c r="AE102" s="219" t="str">
        <f t="shared" si="31"/>
        <v/>
      </c>
      <c r="AF102" s="217" t="str">
        <f t="shared" si="40"/>
        <v/>
      </c>
      <c r="AG102" s="258" t="str">
        <f t="shared" si="41"/>
        <v/>
      </c>
      <c r="AH102" s="220" t="str">
        <f t="shared" si="42"/>
        <v/>
      </c>
      <c r="AI102" s="218" t="str">
        <f t="shared" si="43"/>
        <v/>
      </c>
      <c r="AJ102" s="219" t="str">
        <f t="shared" si="44"/>
        <v/>
      </c>
      <c r="AK102" s="221" t="str">
        <f t="shared" si="45"/>
        <v/>
      </c>
      <c r="AL102" s="217" t="str">
        <f t="shared" si="46"/>
        <v/>
      </c>
      <c r="AM102" s="217" t="str">
        <f t="shared" si="47"/>
        <v/>
      </c>
      <c r="AO102" s="151" t="str">
        <f t="shared" si="32"/>
        <v/>
      </c>
      <c r="AP102" s="507" t="str">
        <f t="shared" si="48"/>
        <v/>
      </c>
      <c r="AZ102" s="151" t="str">
        <f t="shared" si="49"/>
        <v/>
      </c>
    </row>
    <row r="103" spans="2:52" ht="32.25" customHeight="1">
      <c r="B103" s="507">
        <v>84</v>
      </c>
      <c r="C103" s="872"/>
      <c r="D103" s="873"/>
      <c r="E103" s="507"/>
      <c r="F103" s="378"/>
      <c r="G103" s="451"/>
      <c r="H103" s="400" t="str">
        <f t="shared" si="26"/>
        <v/>
      </c>
      <c r="I103" s="409"/>
      <c r="J103" s="388"/>
      <c r="K103" s="388"/>
      <c r="L103" s="388"/>
      <c r="M103" s="388" t="str">
        <f t="shared" si="33"/>
        <v/>
      </c>
      <c r="N103" s="409"/>
      <c r="O103" s="409"/>
      <c r="P103" s="537"/>
      <c r="Q103" s="536"/>
      <c r="S103" s="150" t="str">
        <f t="shared" si="27"/>
        <v/>
      </c>
      <c r="T103" s="150" t="str">
        <f t="shared" si="28"/>
        <v/>
      </c>
      <c r="U103" s="150" t="str">
        <f t="shared" si="29"/>
        <v/>
      </c>
      <c r="V103" s="150" t="str">
        <f t="shared" si="52"/>
        <v/>
      </c>
      <c r="W103" s="150" t="str">
        <f t="shared" si="30"/>
        <v/>
      </c>
      <c r="X103" s="150" t="str">
        <f t="shared" si="53"/>
        <v/>
      </c>
      <c r="Y103" s="220" t="str">
        <f t="shared" si="36"/>
        <v/>
      </c>
      <c r="Z103" s="365" t="str">
        <f t="shared" si="37"/>
        <v/>
      </c>
      <c r="AA103" s="219" t="str">
        <f t="shared" si="38"/>
        <v/>
      </c>
      <c r="AB103" s="217" t="str">
        <f t="shared" si="39"/>
        <v/>
      </c>
      <c r="AC103" s="220" t="str">
        <f t="shared" si="50"/>
        <v/>
      </c>
      <c r="AD103" s="218" t="str">
        <f t="shared" si="51"/>
        <v/>
      </c>
      <c r="AE103" s="219" t="str">
        <f t="shared" si="31"/>
        <v/>
      </c>
      <c r="AF103" s="217" t="str">
        <f t="shared" si="40"/>
        <v/>
      </c>
      <c r="AG103" s="258" t="str">
        <f t="shared" si="41"/>
        <v/>
      </c>
      <c r="AH103" s="220" t="str">
        <f t="shared" si="42"/>
        <v/>
      </c>
      <c r="AI103" s="218" t="str">
        <f t="shared" si="43"/>
        <v/>
      </c>
      <c r="AJ103" s="219" t="str">
        <f t="shared" si="44"/>
        <v/>
      </c>
      <c r="AK103" s="221" t="str">
        <f t="shared" si="45"/>
        <v/>
      </c>
      <c r="AL103" s="217" t="str">
        <f t="shared" si="46"/>
        <v/>
      </c>
      <c r="AM103" s="217" t="str">
        <f t="shared" si="47"/>
        <v/>
      </c>
      <c r="AO103" s="151" t="str">
        <f t="shared" si="32"/>
        <v/>
      </c>
      <c r="AP103" s="507" t="str">
        <f t="shared" si="48"/>
        <v/>
      </c>
      <c r="AZ103" s="151" t="str">
        <f t="shared" si="49"/>
        <v/>
      </c>
    </row>
    <row r="104" spans="2:52" ht="32.25" customHeight="1">
      <c r="B104" s="507">
        <v>85</v>
      </c>
      <c r="C104" s="872"/>
      <c r="D104" s="873"/>
      <c r="E104" s="507"/>
      <c r="F104" s="378"/>
      <c r="G104" s="451"/>
      <c r="H104" s="400" t="str">
        <f t="shared" si="26"/>
        <v/>
      </c>
      <c r="I104" s="409"/>
      <c r="J104" s="388"/>
      <c r="K104" s="388"/>
      <c r="L104" s="388"/>
      <c r="M104" s="388" t="str">
        <f t="shared" si="33"/>
        <v/>
      </c>
      <c r="N104" s="409"/>
      <c r="O104" s="409"/>
      <c r="P104" s="537"/>
      <c r="Q104" s="536"/>
      <c r="S104" s="150" t="str">
        <f t="shared" si="27"/>
        <v/>
      </c>
      <c r="T104" s="150" t="str">
        <f t="shared" si="28"/>
        <v/>
      </c>
      <c r="U104" s="150" t="str">
        <f t="shared" si="29"/>
        <v/>
      </c>
      <c r="V104" s="150" t="str">
        <f t="shared" si="52"/>
        <v/>
      </c>
      <c r="W104" s="150" t="str">
        <f t="shared" si="30"/>
        <v/>
      </c>
      <c r="X104" s="150" t="str">
        <f t="shared" si="53"/>
        <v/>
      </c>
      <c r="Y104" s="220" t="str">
        <f t="shared" si="36"/>
        <v/>
      </c>
      <c r="Z104" s="365" t="str">
        <f t="shared" si="37"/>
        <v/>
      </c>
      <c r="AA104" s="219" t="str">
        <f t="shared" si="38"/>
        <v/>
      </c>
      <c r="AB104" s="217" t="str">
        <f t="shared" si="39"/>
        <v/>
      </c>
      <c r="AC104" s="220" t="str">
        <f t="shared" si="50"/>
        <v/>
      </c>
      <c r="AD104" s="218" t="str">
        <f t="shared" si="51"/>
        <v/>
      </c>
      <c r="AE104" s="219" t="str">
        <f t="shared" si="31"/>
        <v/>
      </c>
      <c r="AF104" s="217" t="str">
        <f t="shared" si="40"/>
        <v/>
      </c>
      <c r="AG104" s="258" t="str">
        <f t="shared" si="41"/>
        <v/>
      </c>
      <c r="AH104" s="220" t="str">
        <f t="shared" si="42"/>
        <v/>
      </c>
      <c r="AI104" s="218" t="str">
        <f t="shared" si="43"/>
        <v/>
      </c>
      <c r="AJ104" s="219" t="str">
        <f t="shared" si="44"/>
        <v/>
      </c>
      <c r="AK104" s="221" t="str">
        <f t="shared" si="45"/>
        <v/>
      </c>
      <c r="AL104" s="217" t="str">
        <f t="shared" si="46"/>
        <v/>
      </c>
      <c r="AM104" s="217" t="str">
        <f t="shared" si="47"/>
        <v/>
      </c>
      <c r="AO104" s="151" t="str">
        <f t="shared" si="32"/>
        <v/>
      </c>
      <c r="AP104" s="507" t="str">
        <f t="shared" si="48"/>
        <v/>
      </c>
      <c r="AZ104" s="151" t="str">
        <f t="shared" si="49"/>
        <v/>
      </c>
    </row>
  </sheetData>
  <mergeCells count="188">
    <mergeCell ref="C104:D104"/>
    <mergeCell ref="C98:D98"/>
    <mergeCell ref="C99:D99"/>
    <mergeCell ref="C100:D100"/>
    <mergeCell ref="C101:D101"/>
    <mergeCell ref="C102:D102"/>
    <mergeCell ref="C103:D103"/>
    <mergeCell ref="C92:D92"/>
    <mergeCell ref="C93:D93"/>
    <mergeCell ref="C94:D94"/>
    <mergeCell ref="C95:D95"/>
    <mergeCell ref="C96:D96"/>
    <mergeCell ref="C97:D97"/>
    <mergeCell ref="C86:D86"/>
    <mergeCell ref="C87:D87"/>
    <mergeCell ref="C88:D88"/>
    <mergeCell ref="C89:D89"/>
    <mergeCell ref="C90:D90"/>
    <mergeCell ref="C91:D91"/>
    <mergeCell ref="C80:D80"/>
    <mergeCell ref="C81:D81"/>
    <mergeCell ref="C82:D82"/>
    <mergeCell ref="C83:D83"/>
    <mergeCell ref="C84:D84"/>
    <mergeCell ref="C85:D85"/>
    <mergeCell ref="C74:D74"/>
    <mergeCell ref="C75:D75"/>
    <mergeCell ref="C76:D76"/>
    <mergeCell ref="C77:D77"/>
    <mergeCell ref="C78:D78"/>
    <mergeCell ref="C79:D79"/>
    <mergeCell ref="C68:D68"/>
    <mergeCell ref="C69:D69"/>
    <mergeCell ref="C70:D70"/>
    <mergeCell ref="C71:D71"/>
    <mergeCell ref="C72:D72"/>
    <mergeCell ref="C73:D73"/>
    <mergeCell ref="C62:D62"/>
    <mergeCell ref="C63:D63"/>
    <mergeCell ref="C64:D64"/>
    <mergeCell ref="C65:D65"/>
    <mergeCell ref="C66:D66"/>
    <mergeCell ref="C67:D67"/>
    <mergeCell ref="C56:D56"/>
    <mergeCell ref="C57:D57"/>
    <mergeCell ref="C58:D58"/>
    <mergeCell ref="C59:D59"/>
    <mergeCell ref="C60:D60"/>
    <mergeCell ref="C61:D61"/>
    <mergeCell ref="C50:D50"/>
    <mergeCell ref="C51:D51"/>
    <mergeCell ref="C52:D52"/>
    <mergeCell ref="C53:D53"/>
    <mergeCell ref="C54:D54"/>
    <mergeCell ref="C55:D55"/>
    <mergeCell ref="C44:D44"/>
    <mergeCell ref="C45:D45"/>
    <mergeCell ref="C46:D46"/>
    <mergeCell ref="C47:D47"/>
    <mergeCell ref="C48:D48"/>
    <mergeCell ref="C49:D49"/>
    <mergeCell ref="C38:D38"/>
    <mergeCell ref="C39:D39"/>
    <mergeCell ref="C40:D40"/>
    <mergeCell ref="C41:D41"/>
    <mergeCell ref="C42:D42"/>
    <mergeCell ref="C43:D43"/>
    <mergeCell ref="C32:D32"/>
    <mergeCell ref="C33:D33"/>
    <mergeCell ref="C34:D34"/>
    <mergeCell ref="C35:D35"/>
    <mergeCell ref="C36:D36"/>
    <mergeCell ref="C37:D37"/>
    <mergeCell ref="C26:D26"/>
    <mergeCell ref="C27:D27"/>
    <mergeCell ref="C28:D28"/>
    <mergeCell ref="C29:D29"/>
    <mergeCell ref="C30:D30"/>
    <mergeCell ref="C31:D31"/>
    <mergeCell ref="C20:D20"/>
    <mergeCell ref="C21:D21"/>
    <mergeCell ref="C22:D22"/>
    <mergeCell ref="C23:D23"/>
    <mergeCell ref="C24:D24"/>
    <mergeCell ref="C25:D25"/>
    <mergeCell ref="AC18:AC19"/>
    <mergeCell ref="AD18:AD19"/>
    <mergeCell ref="AE18:AE19"/>
    <mergeCell ref="S18:S19"/>
    <mergeCell ref="T18:T19"/>
    <mergeCell ref="U18:U19"/>
    <mergeCell ref="V18:V19"/>
    <mergeCell ref="W18:W19"/>
    <mergeCell ref="X18:X19"/>
    <mergeCell ref="AL17:AL19"/>
    <mergeCell ref="AM17:AM19"/>
    <mergeCell ref="AO17:AO19"/>
    <mergeCell ref="AP17:AP19"/>
    <mergeCell ref="AZ17:AZ19"/>
    <mergeCell ref="M18:M19"/>
    <mergeCell ref="N18:N19"/>
    <mergeCell ref="O18:O19"/>
    <mergeCell ref="P18:P19"/>
    <mergeCell ref="Q18:Q19"/>
    <mergeCell ref="AB17:AB18"/>
    <mergeCell ref="AC17:AE17"/>
    <mergeCell ref="AF17:AF19"/>
    <mergeCell ref="AG17:AG19"/>
    <mergeCell ref="AH17:AJ17"/>
    <mergeCell ref="AK17:AK19"/>
    <mergeCell ref="AH18:AH19"/>
    <mergeCell ref="AI18:AI19"/>
    <mergeCell ref="AJ18:AJ19"/>
    <mergeCell ref="M17:N17"/>
    <mergeCell ref="O17:Q17"/>
    <mergeCell ref="S17:T17"/>
    <mergeCell ref="U17:V17"/>
    <mergeCell ref="W17:X17"/>
    <mergeCell ref="B16:B19"/>
    <mergeCell ref="C16:D19"/>
    <mergeCell ref="E16:E19"/>
    <mergeCell ref="F16:H16"/>
    <mergeCell ref="I16:I19"/>
    <mergeCell ref="Y17:AA17"/>
    <mergeCell ref="J16:L16"/>
    <mergeCell ref="F17:F19"/>
    <mergeCell ref="G17:G19"/>
    <mergeCell ref="H17:H19"/>
    <mergeCell ref="J17:J19"/>
    <mergeCell ref="K17:K19"/>
    <mergeCell ref="L17:L19"/>
    <mergeCell ref="Y18:Y19"/>
    <mergeCell ref="Z18:Z19"/>
    <mergeCell ref="AA18:AA19"/>
    <mergeCell ref="I14:J14"/>
    <mergeCell ref="K14:L14"/>
    <mergeCell ref="M14:O14"/>
    <mergeCell ref="M15:Q15"/>
    <mergeCell ref="S15:X15"/>
    <mergeCell ref="Y15:AA15"/>
    <mergeCell ref="S12:AP12"/>
    <mergeCell ref="C13:D13"/>
    <mergeCell ref="E13:H13"/>
    <mergeCell ref="K13:L13"/>
    <mergeCell ref="M13:O13"/>
    <mergeCell ref="S13:AP13"/>
    <mergeCell ref="AC15:AE15"/>
    <mergeCell ref="AG15:AG16"/>
    <mergeCell ref="AH15:AK15"/>
    <mergeCell ref="AM15:AM16"/>
    <mergeCell ref="AB15:AB16"/>
    <mergeCell ref="C11:D11"/>
    <mergeCell ref="E11:F12"/>
    <mergeCell ref="I11:I12"/>
    <mergeCell ref="K11:L11"/>
    <mergeCell ref="M11:O11"/>
    <mergeCell ref="C12:D12"/>
    <mergeCell ref="K12:L12"/>
    <mergeCell ref="M12:O12"/>
    <mergeCell ref="B9:B13"/>
    <mergeCell ref="C9:D9"/>
    <mergeCell ref="E9:G9"/>
    <mergeCell ref="I9:I10"/>
    <mergeCell ref="K9:L9"/>
    <mergeCell ref="M9:O9"/>
    <mergeCell ref="C10:D10"/>
    <mergeCell ref="E10:G10"/>
    <mergeCell ref="K10:L10"/>
    <mergeCell ref="M10:O10"/>
    <mergeCell ref="M6:O6"/>
    <mergeCell ref="B7:B8"/>
    <mergeCell ref="C7:C8"/>
    <mergeCell ref="D7:D8"/>
    <mergeCell ref="E7:G7"/>
    <mergeCell ref="K7:L7"/>
    <mergeCell ref="M7:O7"/>
    <mergeCell ref="E8:G8"/>
    <mergeCell ref="K8:L8"/>
    <mergeCell ref="M8:O8"/>
    <mergeCell ref="B1:C1"/>
    <mergeCell ref="I1:L1"/>
    <mergeCell ref="BB1:BL1"/>
    <mergeCell ref="BD2:BE2"/>
    <mergeCell ref="J3:J4"/>
    <mergeCell ref="M3:P3"/>
    <mergeCell ref="C4:E4"/>
    <mergeCell ref="G4:H4"/>
    <mergeCell ref="M4:P4"/>
  </mergeCells>
  <phoneticPr fontId="3"/>
  <conditionalFormatting sqref="AC20:AE104">
    <cfRule type="cellIs" dxfId="182" priority="132" operator="equal">
      <formula>"〇"</formula>
    </cfRule>
  </conditionalFormatting>
  <conditionalFormatting sqref="AG20:AG104">
    <cfRule type="cellIs" dxfId="181" priority="124" operator="equal">
      <formula>"国"</formula>
    </cfRule>
    <cfRule type="cellIs" dxfId="180" priority="131" operator="equal">
      <formula>"〇"</formula>
    </cfRule>
  </conditionalFormatting>
  <conditionalFormatting sqref="AK20:AK104">
    <cfRule type="cellIs" dxfId="179" priority="130" operator="equal">
      <formula>"〇"</formula>
    </cfRule>
  </conditionalFormatting>
  <conditionalFormatting sqref="T20:X104">
    <cfRule type="cellIs" dxfId="178" priority="129" operator="equal">
      <formula>"〇"</formula>
    </cfRule>
  </conditionalFormatting>
  <conditionalFormatting sqref="AM20:AM104">
    <cfRule type="cellIs" dxfId="177" priority="118" operator="equal">
      <formula>"〇"</formula>
    </cfRule>
  </conditionalFormatting>
  <conditionalFormatting sqref="AH20:AH104">
    <cfRule type="cellIs" dxfId="176" priority="128" operator="equal">
      <formula>"〇"</formula>
    </cfRule>
  </conditionalFormatting>
  <conditionalFormatting sqref="AI20:AI104">
    <cfRule type="cellIs" dxfId="175" priority="127" operator="equal">
      <formula>"〇"</formula>
    </cfRule>
  </conditionalFormatting>
  <conditionalFormatting sqref="AJ20:AJ104">
    <cfRule type="cellIs" dxfId="174" priority="126" operator="equal">
      <formula>"〇"</formula>
    </cfRule>
  </conditionalFormatting>
  <conditionalFormatting sqref="AG20:AG104">
    <cfRule type="cellIs" dxfId="173" priority="125" operator="equal">
      <formula>"◎"</formula>
    </cfRule>
  </conditionalFormatting>
  <conditionalFormatting sqref="Y20:AA104">
    <cfRule type="cellIs" dxfId="172" priority="123" operator="equal">
      <formula>"〇"</formula>
    </cfRule>
  </conditionalFormatting>
  <conditionalFormatting sqref="S20:S104">
    <cfRule type="cellIs" dxfId="171" priority="122" operator="equal">
      <formula>"〇"</formula>
    </cfRule>
  </conditionalFormatting>
  <conditionalFormatting sqref="AB20:AB104">
    <cfRule type="cellIs" dxfId="170" priority="119" operator="equal">
      <formula>"国"</formula>
    </cfRule>
    <cfRule type="cellIs" dxfId="169" priority="121" operator="equal">
      <formula>"〇"</formula>
    </cfRule>
  </conditionalFormatting>
  <conditionalFormatting sqref="AB20:AB104">
    <cfRule type="cellIs" dxfId="168" priority="120" operator="equal">
      <formula>"◎"</formula>
    </cfRule>
  </conditionalFormatting>
  <conditionalFormatting sqref="AM20:AM104">
    <cfRule type="cellIs" dxfId="167" priority="117" operator="equal">
      <formula>"◎"</formula>
    </cfRule>
  </conditionalFormatting>
  <conditionalFormatting sqref="L3">
    <cfRule type="cellIs" dxfId="166" priority="116" operator="equal">
      <formula>""</formula>
    </cfRule>
  </conditionalFormatting>
  <conditionalFormatting sqref="B43:B104">
    <cfRule type="cellIs" dxfId="165" priority="115" operator="equal">
      <formula>""</formula>
    </cfRule>
  </conditionalFormatting>
  <conditionalFormatting sqref="AM20:AM104">
    <cfRule type="cellIs" dxfId="164" priority="113" operator="equal">
      <formula>"◎既存"</formula>
    </cfRule>
    <cfRule type="cellIs" dxfId="163" priority="114" operator="equal">
      <formula>"◎新"</formula>
    </cfRule>
  </conditionalFormatting>
  <conditionalFormatting sqref="AG20:AG104">
    <cfRule type="cellIs" dxfId="162" priority="133" operator="equal">
      <formula>"◎既存"</formula>
    </cfRule>
    <cfRule type="colorScale" priority="134">
      <colorScale>
        <cfvo type="min"/>
        <cfvo type="max"/>
        <color rgb="FFFF7128"/>
        <color rgb="FFFFEF9C"/>
      </colorScale>
    </cfRule>
    <cfRule type="cellIs" dxfId="161" priority="135" operator="equal">
      <formula>"◎新"</formula>
    </cfRule>
  </conditionalFormatting>
  <conditionalFormatting sqref="I61:I104">
    <cfRule type="cellIs" dxfId="160" priority="112" operator="equal">
      <formula>""</formula>
    </cfRule>
  </conditionalFormatting>
  <conditionalFormatting sqref="J76:L104 N87:P104">
    <cfRule type="cellIs" dxfId="159" priority="111" operator="equal">
      <formula>""</formula>
    </cfRule>
  </conditionalFormatting>
  <conditionalFormatting sqref="B20:B42">
    <cfRule type="cellIs" dxfId="158" priority="110" operator="equal">
      <formula>""</formula>
    </cfRule>
  </conditionalFormatting>
  <conditionalFormatting sqref="J44:K75">
    <cfRule type="cellIs" dxfId="157" priority="109" operator="equal">
      <formula>"〇"</formula>
    </cfRule>
  </conditionalFormatting>
  <conditionalFormatting sqref="J44:L75">
    <cfRule type="cellIs" dxfId="156" priority="108" operator="equal">
      <formula>""</formula>
    </cfRule>
  </conditionalFormatting>
  <conditionalFormatting sqref="E44:E104">
    <cfRule type="cellIs" dxfId="155" priority="107" operator="equal">
      <formula>""</formula>
    </cfRule>
  </conditionalFormatting>
  <conditionalFormatting sqref="E44:E104">
    <cfRule type="cellIs" dxfId="154" priority="106" operator="equal">
      <formula>"田"</formula>
    </cfRule>
  </conditionalFormatting>
  <conditionalFormatting sqref="I44:I60">
    <cfRule type="cellIs" dxfId="153" priority="105" operator="equal">
      <formula>""</formula>
    </cfRule>
  </conditionalFormatting>
  <conditionalFormatting sqref="N20:P20">
    <cfRule type="cellIs" dxfId="152" priority="104" operator="equal">
      <formula>""</formula>
    </cfRule>
  </conditionalFormatting>
  <conditionalFormatting sqref="N21:P86">
    <cfRule type="cellIs" dxfId="151" priority="103" operator="equal">
      <formula>""</formula>
    </cfRule>
  </conditionalFormatting>
  <conditionalFormatting sqref="C44:D104">
    <cfRule type="cellIs" dxfId="150" priority="102" operator="equal">
      <formula>""</formula>
    </cfRule>
  </conditionalFormatting>
  <conditionalFormatting sqref="F44:G104">
    <cfRule type="cellIs" dxfId="149" priority="101" operator="equal">
      <formula>""</formula>
    </cfRule>
  </conditionalFormatting>
  <conditionalFormatting sqref="Q87:Q104">
    <cfRule type="cellIs" dxfId="148" priority="65" operator="equal">
      <formula>""</formula>
    </cfRule>
  </conditionalFormatting>
  <conditionalFormatting sqref="Q20">
    <cfRule type="cellIs" dxfId="147" priority="64" operator="equal">
      <formula>""</formula>
    </cfRule>
  </conditionalFormatting>
  <conditionalFormatting sqref="Q21:Q86">
    <cfRule type="cellIs" dxfId="146" priority="63" operator="equal">
      <formula>""</formula>
    </cfRule>
  </conditionalFormatting>
  <conditionalFormatting sqref="E43">
    <cfRule type="cellIs" dxfId="145" priority="52" operator="equal">
      <formula>""</formula>
    </cfRule>
  </conditionalFormatting>
  <conditionalFormatting sqref="E43">
    <cfRule type="cellIs" dxfId="144" priority="51" operator="equal">
      <formula>"田"</formula>
    </cfRule>
  </conditionalFormatting>
  <conditionalFormatting sqref="C43">
    <cfRule type="cellIs" dxfId="143" priority="50" operator="equal">
      <formula>""</formula>
    </cfRule>
  </conditionalFormatting>
  <conditionalFormatting sqref="F43:G43">
    <cfRule type="cellIs" dxfId="142" priority="49" operator="equal">
      <formula>""</formula>
    </cfRule>
  </conditionalFormatting>
  <conditionalFormatting sqref="E20:E43">
    <cfRule type="cellIs" dxfId="141" priority="25" operator="equal">
      <formula>"田"</formula>
    </cfRule>
  </conditionalFormatting>
  <conditionalFormatting sqref="C20:D20 C24:D24 C22:D22 C29:D29 C30:C40">
    <cfRule type="cellIs" dxfId="140" priority="48" operator="equal">
      <formula>""</formula>
    </cfRule>
  </conditionalFormatting>
  <conditionalFormatting sqref="C30">
    <cfRule type="cellIs" dxfId="139" priority="47" operator="equal">
      <formula>""</formula>
    </cfRule>
  </conditionalFormatting>
  <conditionalFormatting sqref="C25:D25">
    <cfRule type="cellIs" dxfId="138" priority="46" operator="equal">
      <formula>""</formula>
    </cfRule>
  </conditionalFormatting>
  <conditionalFormatting sqref="C23:D23">
    <cfRule type="cellIs" dxfId="137" priority="45" operator="equal">
      <formula>""</formula>
    </cfRule>
  </conditionalFormatting>
  <conditionalFormatting sqref="C40:C43">
    <cfRule type="cellIs" dxfId="136" priority="44" operator="equal">
      <formula>""</formula>
    </cfRule>
  </conditionalFormatting>
  <conditionalFormatting sqref="C21:D21">
    <cfRule type="cellIs" dxfId="135" priority="43" operator="equal">
      <formula>""</formula>
    </cfRule>
  </conditionalFormatting>
  <conditionalFormatting sqref="F40:F43">
    <cfRule type="cellIs" dxfId="134" priority="42" operator="equal">
      <formula>""</formula>
    </cfRule>
  </conditionalFormatting>
  <conditionalFormatting sqref="G40:G43">
    <cfRule type="cellIs" dxfId="133" priority="41" operator="equal">
      <formula>""</formula>
    </cfRule>
  </conditionalFormatting>
  <conditionalFormatting sqref="G23:G25 F24 F20:G20 F22:G22 F29:F30 G30 F31:G41">
    <cfRule type="cellIs" dxfId="132" priority="40" operator="equal">
      <formula>""</formula>
    </cfRule>
  </conditionalFormatting>
  <conditionalFormatting sqref="F32">
    <cfRule type="cellIs" dxfId="131" priority="39" operator="equal">
      <formula>""</formula>
    </cfRule>
  </conditionalFormatting>
  <conditionalFormatting sqref="F33">
    <cfRule type="cellIs" dxfId="130" priority="38" operator="equal">
      <formula>""</formula>
    </cfRule>
  </conditionalFormatting>
  <conditionalFormatting sqref="F36">
    <cfRule type="cellIs" dxfId="129" priority="37" operator="equal">
      <formula>""</formula>
    </cfRule>
  </conditionalFormatting>
  <conditionalFormatting sqref="F30">
    <cfRule type="cellIs" dxfId="128" priority="36" operator="equal">
      <formula>""</formula>
    </cfRule>
  </conditionalFormatting>
  <conditionalFormatting sqref="F25">
    <cfRule type="cellIs" dxfId="127" priority="35" operator="equal">
      <formula>""</formula>
    </cfRule>
  </conditionalFormatting>
  <conditionalFormatting sqref="F23">
    <cfRule type="cellIs" dxfId="126" priority="34" operator="equal">
      <formula>""</formula>
    </cfRule>
  </conditionalFormatting>
  <conditionalFormatting sqref="F21:G21">
    <cfRule type="cellIs" dxfId="125" priority="33" operator="equal">
      <formula>""</formula>
    </cfRule>
  </conditionalFormatting>
  <conditionalFormatting sqref="C26:D26">
    <cfRule type="cellIs" dxfId="124" priority="32" operator="equal">
      <formula>""</formula>
    </cfRule>
  </conditionalFormatting>
  <conditionalFormatting sqref="F26:G26">
    <cfRule type="cellIs" dxfId="123" priority="31" operator="equal">
      <formula>""</formula>
    </cfRule>
  </conditionalFormatting>
  <conditionalFormatting sqref="C27:D27">
    <cfRule type="cellIs" dxfId="122" priority="30" operator="equal">
      <formula>""</formula>
    </cfRule>
  </conditionalFormatting>
  <conditionalFormatting sqref="F27:G27 G28:G31">
    <cfRule type="cellIs" dxfId="121" priority="29" operator="equal">
      <formula>""</formula>
    </cfRule>
  </conditionalFormatting>
  <conditionalFormatting sqref="C28:D28">
    <cfRule type="cellIs" dxfId="120" priority="28" operator="equal">
      <formula>""</formula>
    </cfRule>
  </conditionalFormatting>
  <conditionalFormatting sqref="F28">
    <cfRule type="cellIs" dxfId="119" priority="27" operator="equal">
      <formula>""</formula>
    </cfRule>
  </conditionalFormatting>
  <conditionalFormatting sqref="E20:E43">
    <cfRule type="cellIs" dxfId="118" priority="26" operator="equal">
      <formula>""</formula>
    </cfRule>
  </conditionalFormatting>
  <conditionalFormatting sqref="G36">
    <cfRule type="cellIs" dxfId="117" priority="24" operator="equal">
      <formula>""</formula>
    </cfRule>
  </conditionalFormatting>
  <conditionalFormatting sqref="G37">
    <cfRule type="cellIs" dxfId="116" priority="16" operator="equal">
      <formula>""</formula>
    </cfRule>
  </conditionalFormatting>
  <conditionalFormatting sqref="C31">
    <cfRule type="cellIs" dxfId="115" priority="23" operator="equal">
      <formula>""</formula>
    </cfRule>
  </conditionalFormatting>
  <conditionalFormatting sqref="F33">
    <cfRule type="cellIs" dxfId="114" priority="22" operator="equal">
      <formula>""</formula>
    </cfRule>
  </conditionalFormatting>
  <conditionalFormatting sqref="F34">
    <cfRule type="cellIs" dxfId="113" priority="21" operator="equal">
      <formula>""</formula>
    </cfRule>
  </conditionalFormatting>
  <conditionalFormatting sqref="F37">
    <cfRule type="cellIs" dxfId="112" priority="20" operator="equal">
      <formula>""</formula>
    </cfRule>
  </conditionalFormatting>
  <conditionalFormatting sqref="F31">
    <cfRule type="cellIs" dxfId="111" priority="19" operator="equal">
      <formula>""</formula>
    </cfRule>
  </conditionalFormatting>
  <conditionalFormatting sqref="C29:D29">
    <cfRule type="cellIs" dxfId="110" priority="18" operator="equal">
      <formula>""</formula>
    </cfRule>
  </conditionalFormatting>
  <conditionalFormatting sqref="F29">
    <cfRule type="cellIs" dxfId="109" priority="17" operator="equal">
      <formula>""</formula>
    </cfRule>
  </conditionalFormatting>
  <conditionalFormatting sqref="J43:K43">
    <cfRule type="cellIs" dxfId="108" priority="15" operator="equal">
      <formula>"〇"</formula>
    </cfRule>
  </conditionalFormatting>
  <conditionalFormatting sqref="J43:L43">
    <cfRule type="cellIs" dxfId="107" priority="14" operator="equal">
      <formula>""</formula>
    </cfRule>
  </conditionalFormatting>
  <conditionalFormatting sqref="I43">
    <cfRule type="cellIs" dxfId="106" priority="13" operator="equal">
      <formula>""</formula>
    </cfRule>
  </conditionalFormatting>
  <conditionalFormatting sqref="I20">
    <cfRule type="cellIs" dxfId="105" priority="12" operator="equal">
      <formula>""</formula>
    </cfRule>
  </conditionalFormatting>
  <conditionalFormatting sqref="I21:I43">
    <cfRule type="cellIs" dxfId="104" priority="11" operator="equal">
      <formula>""</formula>
    </cfRule>
  </conditionalFormatting>
  <conditionalFormatting sqref="J20:K25 J29:K42 J43">
    <cfRule type="cellIs" dxfId="103" priority="10" operator="equal">
      <formula>"〇"</formula>
    </cfRule>
  </conditionalFormatting>
  <conditionalFormatting sqref="J20:L25 J29:L42 J43">
    <cfRule type="cellIs" dxfId="102" priority="9" operator="equal">
      <formula>""</formula>
    </cfRule>
  </conditionalFormatting>
  <conditionalFormatting sqref="J26:K26">
    <cfRule type="cellIs" dxfId="101" priority="8" operator="equal">
      <formula>"〇"</formula>
    </cfRule>
  </conditionalFormatting>
  <conditionalFormatting sqref="J26:L26">
    <cfRule type="cellIs" dxfId="100" priority="7" operator="equal">
      <formula>""</formula>
    </cfRule>
  </conditionalFormatting>
  <conditionalFormatting sqref="J27:K27">
    <cfRule type="cellIs" dxfId="99" priority="6" operator="equal">
      <formula>"〇"</formula>
    </cfRule>
  </conditionalFormatting>
  <conditionalFormatting sqref="J27:L27">
    <cfRule type="cellIs" dxfId="98" priority="5" operator="equal">
      <formula>""</formula>
    </cfRule>
  </conditionalFormatting>
  <conditionalFormatting sqref="J28:K28">
    <cfRule type="cellIs" dxfId="97" priority="4" operator="equal">
      <formula>"〇"</formula>
    </cfRule>
  </conditionalFormatting>
  <conditionalFormatting sqref="J28:L28">
    <cfRule type="cellIs" dxfId="96" priority="3" operator="equal">
      <formula>""</formula>
    </cfRule>
  </conditionalFormatting>
  <conditionalFormatting sqref="J29">
    <cfRule type="cellIs" dxfId="95" priority="2" operator="equal">
      <formula>"〇"</formula>
    </cfRule>
  </conditionalFormatting>
  <conditionalFormatting sqref="J29">
    <cfRule type="cellIs" dxfId="94" priority="1" operator="equal">
      <formula>""</formula>
    </cfRule>
  </conditionalFormatting>
  <dataValidations count="6">
    <dataValidation type="list" allowBlank="1" showInputMessage="1" showErrorMessage="1" sqref="G20:G104" xr:uid="{C4B2BE44-3CE4-4FF5-AE46-77798F685C86}">
      <formula1>$BI$3:$BI$9</formula1>
    </dataValidation>
    <dataValidation type="list" allowBlank="1" showInputMessage="1" showErrorMessage="1" sqref="N20:Q104" xr:uid="{51993624-B399-4B00-AEC6-C135161353CF}">
      <formula1>$BG$3:$BG$4</formula1>
    </dataValidation>
    <dataValidation type="list" allowBlank="1" showInputMessage="1" showErrorMessage="1" sqref="J20:J104" xr:uid="{BD502959-1A9E-4553-A5EA-66BD27EBB68C}">
      <formula1>$BD$3:$BD$4</formula1>
    </dataValidation>
    <dataValidation type="list" allowBlank="1" showInputMessage="1" showErrorMessage="1" sqref="K20:K104" xr:uid="{45EF34F7-23B7-487F-980C-1839F988C615}">
      <formula1>$BE$3:$BE$4</formula1>
    </dataValidation>
    <dataValidation type="list" allowBlank="1" showInputMessage="1" showErrorMessage="1" sqref="L20:L104" xr:uid="{B268B7BE-9F34-402B-8408-C1F66802C8AD}">
      <formula1>$BF$3:$BF$8</formula1>
    </dataValidation>
    <dataValidation type="list" allowBlank="1" showInputMessage="1" showErrorMessage="1" sqref="E20:E104" xr:uid="{A57402D6-CA9F-42F5-8850-096B5D1ED1D8}">
      <formula1>$BJ$3:$BJ$4</formula1>
    </dataValidation>
  </dataValidations>
  <pageMargins left="0.25" right="0.25" top="0.75" bottom="0.75" header="0.3" footer="0.3"/>
  <pageSetup paperSize="9" scale="3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　入力シート</vt:lpstr>
      <vt:lpstr>　入力シート 記入例</vt:lpstr>
      <vt:lpstr>様式第1号-1　提出書類チェックシート</vt:lpstr>
      <vt:lpstr>様式第1号-２　振込先口座情報</vt:lpstr>
      <vt:lpstr>様式第1号-３　誓約書 </vt:lpstr>
      <vt:lpstr>様式第２号_事業計画（実施）カガミ</vt:lpstr>
      <vt:lpstr>様式２号ー２－１(転換）</vt:lpstr>
      <vt:lpstr>様式２号ー２－１(転換）記入例</vt:lpstr>
      <vt:lpstr>参考様式３_ほ場一覧兼補助申請額算定シート</vt:lpstr>
      <vt:lpstr>参考様式３_ほ場一覧兼補助申請額算定シート_記入例</vt:lpstr>
      <vt:lpstr>参考様式5_施肥材一覧</vt:lpstr>
      <vt:lpstr>参考様式2_生産行程管理記録 </vt:lpstr>
      <vt:lpstr>様式2号_別添１_構成員</vt:lpstr>
      <vt:lpstr>様式第５号_交付申請書</vt:lpstr>
      <vt:lpstr>変更時→</vt:lpstr>
      <vt:lpstr>様式第３号_変更申請書</vt:lpstr>
      <vt:lpstr>様式第３号_1_変更届</vt:lpstr>
      <vt:lpstr>廃止→</vt:lpstr>
      <vt:lpstr>様式第４号_廃止届</vt:lpstr>
      <vt:lpstr>'　入力シート'!Print_Area</vt:lpstr>
      <vt:lpstr>'　入力シート 記入例'!Print_Area</vt:lpstr>
      <vt:lpstr>'参考様式2_生産行程管理記録 '!Print_Area</vt:lpstr>
      <vt:lpstr>参考様式３_ほ場一覧兼補助申請額算定シート!Print_Area</vt:lpstr>
      <vt:lpstr>参考様式３_ほ場一覧兼補助申請額算定シート_記入例!Print_Area</vt:lpstr>
      <vt:lpstr>参考様式5_施肥材一覧!Print_Area</vt:lpstr>
      <vt:lpstr>様式2号_別添１_構成員!Print_Area</vt:lpstr>
      <vt:lpstr>'様式２号ー２－１(転換）'!Print_Area</vt:lpstr>
      <vt:lpstr>'様式２号ー２－１(転換）記入例'!Print_Area</vt:lpstr>
      <vt:lpstr>'様式第1号-1　提出書類チェックシート'!Print_Area</vt:lpstr>
      <vt:lpstr>'様式第1号-２　振込先口座情報'!Print_Area</vt:lpstr>
      <vt:lpstr>'様式第1号-３　誓約書 '!Print_Area</vt:lpstr>
      <vt:lpstr>'様式第２号_事業計画（実施）カガミ'!Print_Area</vt:lpstr>
      <vt:lpstr>様式第３号_1_変更届!Print_Area</vt:lpstr>
      <vt:lpstr>様式第３号_変更申請書!Print_Area</vt:lpstr>
      <vt:lpstr>様式第４号_廃止届!Print_Area</vt:lpstr>
      <vt:lpstr>様式第５号_交付申請書!Print_Area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2026-04-28T00:01:48Z</cp:lastPrinted>
  <dcterms:created xsi:type="dcterms:W3CDTF">2023-07-21T01:58:09Z</dcterms:created>
  <dcterms:modified xsi:type="dcterms:W3CDTF">2026-04-28T00:15:23Z</dcterms:modified>
</cp:coreProperties>
</file>